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glosternyrtinternal.sharepoint.com/sites/docs-sales/Dokumentumok/Customers/Cisco/Cisco Netacad/Arlista/"/>
    </mc:Choice>
  </mc:AlternateContent>
  <xr:revisionPtr revIDLastSave="251" documentId="13_ncr:1_{F06635B9-D9EF-4A74-8364-8565EFDF127A}" xr6:coauthVersionLast="47" xr6:coauthVersionMax="47" xr10:uidLastSave="{7E4EB2B0-835F-4DE9-BEEE-1908681F0C52}"/>
  <workbookProtection workbookAlgorithmName="SHA-512" workbookHashValue="JKtlSd59wCju+y09z2kd0mf2DsuGJL/RB3G7wD4neM76hrFbkIulJ7dYMhIyjgKcwsN4Lg0YoiMIEhDZgJ/AkQ==" workbookSaltValue="o4iBMPpxT+sc1nooE9F56Q==" workbookSpinCount="100000" lockStructure="1"/>
  <bookViews>
    <workbookView xWindow="-120" yWindow="-120" windowWidth="38640" windowHeight="20625" activeTab="2" xr2:uid="{00000000-000D-0000-FFFF-FFFF00000000}"/>
  </bookViews>
  <sheets>
    <sheet name="Kapcsolat" sheetId="6" r:id="rId1"/>
    <sheet name="REQUIREMENTS &amp; TERMS" sheetId="2" r:id="rId2"/>
    <sheet name="Laborcsomag lista" sheetId="1" r:id="rId3"/>
    <sheet name="Kiegészítő termékek" sheetId="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D15" i="4" s="1"/>
  <c r="C20" i="4"/>
  <c r="D20" i="4" s="1"/>
  <c r="C19" i="4"/>
  <c r="D19" i="4" s="1"/>
  <c r="D10" i="1"/>
  <c r="D15" i="1" l="1"/>
  <c r="D6" i="1" l="1"/>
  <c r="E6" i="1" s="1"/>
  <c r="K22" i="1"/>
  <c r="D22" i="1"/>
  <c r="F22" i="1" s="1"/>
  <c r="G22" i="1" s="1"/>
  <c r="E10" i="1"/>
  <c r="D16" i="1"/>
  <c r="D11" i="1"/>
  <c r="K10" i="1"/>
  <c r="D5" i="1"/>
  <c r="D7" i="1"/>
  <c r="D8" i="1"/>
  <c r="D9" i="1"/>
  <c r="E22" i="1" l="1"/>
  <c r="F10" i="1"/>
  <c r="G10" i="1" s="1"/>
  <c r="K16" i="1" l="1"/>
  <c r="F16" i="1"/>
  <c r="G16" i="1" s="1"/>
  <c r="K15" i="1"/>
  <c r="F15" i="1"/>
  <c r="G15" i="1" s="1"/>
  <c r="K17" i="1" l="1"/>
  <c r="E15" i="1"/>
  <c r="E16" i="1"/>
  <c r="F17" i="1" l="1"/>
  <c r="G17" i="1" s="1"/>
  <c r="C8" i="4" l="1"/>
  <c r="D8" i="4" s="1"/>
  <c r="C9" i="4"/>
  <c r="D9" i="4" s="1"/>
  <c r="C18" i="4" l="1"/>
  <c r="D18" i="4" s="1"/>
  <c r="C10" i="4"/>
  <c r="D10" i="4" s="1"/>
  <c r="C14" i="4"/>
  <c r="D14" i="4" s="1"/>
  <c r="C11" i="4"/>
  <c r="D11" i="4" s="1"/>
  <c r="C12" i="4"/>
  <c r="D12" i="4" s="1"/>
  <c r="C13" i="4"/>
  <c r="D13" i="4" s="1"/>
  <c r="C7" i="4"/>
  <c r="D7" i="4" s="1"/>
  <c r="D27" i="1"/>
  <c r="D26" i="1"/>
  <c r="D25" i="1"/>
  <c r="D24" i="1"/>
  <c r="D23" i="1"/>
  <c r="D21" i="1"/>
  <c r="D20" i="1"/>
  <c r="F5" i="1" l="1"/>
  <c r="G5" i="1" s="1"/>
  <c r="E5" i="1"/>
  <c r="F23" i="1"/>
  <c r="G23" i="1" s="1"/>
  <c r="E23" i="1"/>
  <c r="F26" i="1"/>
  <c r="G26" i="1" s="1"/>
  <c r="E26" i="1"/>
  <c r="F11" i="1"/>
  <c r="G11" i="1" s="1"/>
  <c r="E11" i="1"/>
  <c r="F6" i="1"/>
  <c r="G6" i="1" s="1"/>
  <c r="F20" i="1"/>
  <c r="G20" i="1" s="1"/>
  <c r="E20" i="1"/>
  <c r="F24" i="1"/>
  <c r="G24" i="1" s="1"/>
  <c r="E24" i="1"/>
  <c r="F27" i="1"/>
  <c r="G27" i="1" s="1"/>
  <c r="E27" i="1"/>
  <c r="F8" i="1"/>
  <c r="G8" i="1" s="1"/>
  <c r="E8" i="1"/>
  <c r="F7" i="1"/>
  <c r="G7" i="1" s="1"/>
  <c r="E7" i="1"/>
  <c r="F9" i="1"/>
  <c r="G9" i="1" s="1"/>
  <c r="E9" i="1"/>
  <c r="F21" i="1"/>
  <c r="G21" i="1" s="1"/>
  <c r="E21" i="1"/>
  <c r="F25" i="1"/>
  <c r="G25" i="1" s="1"/>
  <c r="E25" i="1"/>
  <c r="K27" i="1"/>
  <c r="K26" i="1"/>
  <c r="K25" i="1"/>
  <c r="K24" i="1"/>
  <c r="K23" i="1"/>
  <c r="K21" i="1"/>
  <c r="K20" i="1"/>
  <c r="K6" i="1"/>
  <c r="K7" i="1"/>
  <c r="K8" i="1"/>
  <c r="K9" i="1"/>
  <c r="K11" i="1"/>
  <c r="K5" i="1"/>
  <c r="F28" i="1" l="1"/>
  <c r="G28" i="1" s="1"/>
  <c r="F12" i="1"/>
  <c r="G12" i="1" s="1"/>
  <c r="K28" i="1"/>
  <c r="K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Tibi</author>
  </authors>
  <commentList>
    <comment ref="K1" authorId="0" shapeId="0" xr:uid="{D2A2ECE9-6041-44D1-A7C8-CD49F5613F52}">
      <text>
        <r>
          <rPr>
            <sz val="9"/>
            <color indexed="81"/>
            <rFont val="Tahoma"/>
            <family val="2"/>
            <charset val="238"/>
          </rPr>
          <t xml:space="preserve">Az árak USD-ben fixek a promóció futamideje alatt, de a disztribúció számlázáskori árfolyamon tudja forintosítani a ternékeket, ezért az árfolyamváltozás fennállhat.
</t>
        </r>
        <r>
          <rPr>
            <b/>
            <sz val="9"/>
            <color indexed="81"/>
            <rFont val="Tahoma"/>
            <family val="2"/>
            <charset val="238"/>
          </rPr>
          <t>Ez a mező szabadon szerkeszthető!</t>
        </r>
      </text>
    </comment>
  </commentList>
</comments>
</file>

<file path=xl/sharedStrings.xml><?xml version="1.0" encoding="utf-8"?>
<sst xmlns="http://schemas.openxmlformats.org/spreadsheetml/2006/main" count="130" uniqueCount="79">
  <si>
    <t>Cikkszám</t>
  </si>
  <si>
    <t>Leírás</t>
  </si>
  <si>
    <t>db</t>
  </si>
  <si>
    <t>Alap garancia</t>
  </si>
  <si>
    <t>CAB-CONSOLE-RJ45=</t>
  </si>
  <si>
    <t>Console Cable 6ft with RJ45 and DB9F</t>
  </si>
  <si>
    <t>CAB-CONSOLE-USB=</t>
  </si>
  <si>
    <t>CAB-SS-V35FC=</t>
  </si>
  <si>
    <t>V.35 Cable, DCE Female to Smart Serial, 10 Feet</t>
  </si>
  <si>
    <t>CAB-SS-V35MT=</t>
  </si>
  <si>
    <t>V.35 Cable, DTE Male to Smart Serial, 10 Feet</t>
  </si>
  <si>
    <t>CCNA STANDARD CORE</t>
  </si>
  <si>
    <t>CCNA SECURITY BASIC CORE</t>
  </si>
  <si>
    <t>PRODUCT ADD-ON OPTION</t>
  </si>
  <si>
    <t>90 nap</t>
  </si>
  <si>
    <t>5 év</t>
  </si>
  <si>
    <t>Ajánlott Akadémiai ár (USD)</t>
  </si>
  <si>
    <t>Ajánlott Akadémiai kedvezmény (%)</t>
  </si>
  <si>
    <t>Össz. GPL Listaár (USD)</t>
  </si>
  <si>
    <t>Cisco reserves the right to modify or discontinue the Networking Academy™ Equipment Discount Program at any time without prior notice or liability.</t>
  </si>
  <si>
    <t xml:space="preserve">IMPORTANT NOTE: </t>
  </si>
  <si>
    <t>1)</t>
  </si>
  <si>
    <t>Only equipment and services listed in this spreadsheet are eligible for the Networking Academy promotional discount.</t>
  </si>
  <si>
    <t>2)</t>
  </si>
  <si>
    <t>To qualify for the equipment discount,  academies must be actively teaching CCNA with a minimum of 1 CCNA trained instructor associated.</t>
  </si>
  <si>
    <t>3)</t>
  </si>
  <si>
    <t>To qualify for the equipment discount, all items within a bundle must be purchased as indicated. No products or quantities can be changed.</t>
  </si>
  <si>
    <t>4)</t>
  </si>
  <si>
    <t>5)</t>
  </si>
  <si>
    <t>An academy is not permitted to order more than the total quantity indicated below per quarter:</t>
  </si>
  <si>
    <t>GPL Listaár (USD)</t>
  </si>
  <si>
    <t>Egységár HUF</t>
  </si>
  <si>
    <t>Only Academies currently offering CCNA, CCNA Security, CCNP or Networking Essentials are eligible for the Networking Academy Promotional Discount. [It is prohibited for Academies to use lab equipment outside of education, i.e. infrastructure, resale]</t>
  </si>
  <si>
    <t>10 CCNA Bundles</t>
  </si>
  <si>
    <t>10 CCNA Security Bundles</t>
  </si>
  <si>
    <t>4 CCNP Bundles</t>
  </si>
  <si>
    <t>10 each of individual product</t>
  </si>
  <si>
    <t xml:space="preserve">OPTIONAL Service products may only be purchased with associated equipment product. </t>
  </si>
  <si>
    <t>The Cisco Networking Academy® Equipment Discount Program enables academies to purchase equipment that supports the delivery and hands-on learning aspects of Cisco CCNA®, CCNA Security®, and CCNP® courses at reduced prices. The Networking Academy promotion is a fulfillment promotion partners leverage when working with Networking Academy member organizations.</t>
  </si>
  <si>
    <t>CCNA Routing &amp; Switching Equipment List</t>
  </si>
  <si>
    <t>CCNA Security 2.0 Lab Configurations</t>
  </si>
  <si>
    <t>NIM-2T=</t>
  </si>
  <si>
    <t>Console Cable 6ft with USB Type A and mini-B</t>
  </si>
  <si>
    <t>2-Port Serial WAN Interface card</t>
  </si>
  <si>
    <t>Ajánlott Akadémiai ár (HUF)</t>
  </si>
  <si>
    <t>Akadémiai kedvezmény (%)</t>
  </si>
  <si>
    <t>Akadémiai ár (USD)</t>
  </si>
  <si>
    <t>Össz. ár (USD)</t>
  </si>
  <si>
    <t>Össz. Ár (HUF)</t>
  </si>
  <si>
    <t>netacad@gloster.hu</t>
  </si>
  <si>
    <t>Telefonszám: +36 1 456 8010</t>
  </si>
  <si>
    <t>https://www.netacad.com/get-started/academy-locator/</t>
  </si>
  <si>
    <t>Beszerzéssel kapcsolatos információk</t>
  </si>
  <si>
    <t>Számlázáshoz a számlabefogadó intézmény pontos neve, címe és adószáma szükséges.</t>
  </si>
  <si>
    <t>Megrendeléshez és a kedvezmények érvényesítéséhez elengedhetetlen az akadémia www.netacad.com -on szereplő akadémiai azonosító száma és pontos neve!</t>
  </si>
  <si>
    <t>https://netacad.hu/hu/laborberendezesek/cisco</t>
  </si>
  <si>
    <t>https://netacad.hu/laborberendezesek</t>
  </si>
  <si>
    <t>CCNA SECURITY - ASA ONLY</t>
  </si>
  <si>
    <t>1 év gyártói garancia és support</t>
  </si>
  <si>
    <t>Közvetlen mobil: +36 20 579 3456</t>
  </si>
  <si>
    <t>Szállítási határidő: változó, érdeklődjön</t>
  </si>
  <si>
    <r>
      <t xml:space="preserve">Term of validity:   </t>
    </r>
    <r>
      <rPr>
        <sz val="11"/>
        <color theme="1"/>
        <rFont val="Calibri"/>
        <family val="2"/>
        <scheme val="minor"/>
      </rPr>
      <t>From 2020.05.12. through 2023.</t>
    </r>
  </si>
  <si>
    <t>FPR1010-ASA-K9</t>
  </si>
  <si>
    <t>Cisco Firepower 1010 ASA Appliance, Desktop</t>
  </si>
  <si>
    <t>C1000-24T-4G-L</t>
  </si>
  <si>
    <t>Catalyst 1000 24port GE, 4x1G SFP</t>
  </si>
  <si>
    <t>C9300L-24T-4G-A</t>
  </si>
  <si>
    <t>Catalyst 9300L 24p data, Network Advantage ,4x1G Uplink</t>
  </si>
  <si>
    <t>CON-SNT-FPR1010A</t>
  </si>
  <si>
    <t>SNTC-8X5XNBD Cisco Firepower 1010</t>
  </si>
  <si>
    <t>Gloster Networks Kft.</t>
  </si>
  <si>
    <t>For academies that are upgrading the Standard core bundle to the CCNA Security v2.0 Bundle</t>
  </si>
  <si>
    <t>C8200L-1N-4T</t>
  </si>
  <si>
    <t>Cisco Catalyst 8200L with 1-NIM slot and 4x1G WAN ports</t>
  </si>
  <si>
    <t>1 év</t>
  </si>
  <si>
    <t>CON-SNT-C8200TL1</t>
  </si>
  <si>
    <t>SNTC-8X5XNBD Cisco Catalyst 8200L with 1-NIM slot and</t>
  </si>
  <si>
    <t>CON-SNT-C1024TGL</t>
  </si>
  <si>
    <t>SNTC-8X5XNBD Catalyst 1000 24port GE, 4x1G SFP, LANBa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</si>
</sst>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409]* #,##0.00_ ;_-[$$-409]* \-#,##0.00\ ;_-[$$-409]* &quot;-&quot;??_ ;_-@_ "/>
    <numFmt numFmtId="165" formatCode="_-[$$-409]* #,##0_ ;_-[$$-409]* \-#,##0\ ;_-[$$-409]* &quot;-&quot;??_ ;_-@_ "/>
    <numFmt numFmtId="166" formatCode="#,##0&quot; Ft/USD&quot;"/>
    <numFmt numFmtId="167" formatCode="_-* #,##0\ [$Ft-40E]_-;\-* #,##0\ [$Ft-40E]_-;_-* &quot;-&quot;??\ [$Ft-40E]_-;_-@_-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9" fillId="0" borderId="0" applyNumberFormat="0" applyFill="0" applyBorder="0" applyAlignment="0" applyProtection="0"/>
  </cellStyleXfs>
  <cellXfs count="120">
    <xf numFmtId="0" fontId="0" fillId="0" borderId="0" xfId="0"/>
    <xf numFmtId="0" fontId="0" fillId="37" borderId="0" xfId="0" applyFill="1"/>
    <xf numFmtId="0" fontId="18" fillId="0" borderId="0" xfId="42"/>
    <xf numFmtId="0" fontId="18" fillId="37" borderId="0" xfId="42" applyFill="1"/>
    <xf numFmtId="0" fontId="20" fillId="37" borderId="0" xfId="42" applyFont="1" applyFill="1" applyAlignment="1">
      <alignment vertical="center" wrapText="1"/>
    </xf>
    <xf numFmtId="0" fontId="20" fillId="37" borderId="0" xfId="42" applyFont="1" applyFill="1" applyAlignment="1">
      <alignment horizontal="left" vertical="center" wrapText="1"/>
    </xf>
    <xf numFmtId="0" fontId="19" fillId="33" borderId="0" xfId="42" applyFont="1" applyFill="1"/>
    <xf numFmtId="0" fontId="18" fillId="33" borderId="0" xfId="42" applyFill="1" applyAlignment="1">
      <alignment wrapText="1"/>
    </xf>
    <xf numFmtId="0" fontId="21" fillId="37" borderId="0" xfId="42" applyFont="1" applyFill="1" applyAlignment="1">
      <alignment horizontal="left" vertical="center"/>
    </xf>
    <xf numFmtId="0" fontId="22" fillId="37" borderId="0" xfId="42" applyFont="1" applyFill="1"/>
    <xf numFmtId="0" fontId="18" fillId="37" borderId="0" xfId="42" applyFill="1" applyAlignment="1">
      <alignment vertical="top"/>
    </xf>
    <xf numFmtId="0" fontId="20" fillId="37" borderId="0" xfId="42" applyFont="1" applyFill="1" applyAlignment="1">
      <alignment vertical="top" wrapText="1"/>
    </xf>
    <xf numFmtId="0" fontId="24" fillId="0" borderId="10" xfId="0" applyFont="1" applyBorder="1" applyAlignment="1">
      <alignment horizontal="center"/>
    </xf>
    <xf numFmtId="165" fontId="0" fillId="37" borderId="0" xfId="0" applyNumberFormat="1" applyFill="1"/>
    <xf numFmtId="0" fontId="24" fillId="0" borderId="0" xfId="0" applyFont="1"/>
    <xf numFmtId="164" fontId="24" fillId="0" borderId="0" xfId="0" applyNumberFormat="1" applyFont="1" applyAlignment="1">
      <alignment horizontal="center"/>
    </xf>
    <xf numFmtId="0" fontId="24" fillId="39" borderId="0" xfId="0" applyFont="1" applyFill="1"/>
    <xf numFmtId="164" fontId="24" fillId="39" borderId="0" xfId="0" applyNumberFormat="1" applyFont="1" applyFill="1" applyAlignment="1">
      <alignment horizontal="center"/>
    </xf>
    <xf numFmtId="0" fontId="30" fillId="0" borderId="0" xfId="42" applyFont="1"/>
    <xf numFmtId="0" fontId="31" fillId="37" borderId="0" xfId="0" applyFont="1" applyFill="1"/>
    <xf numFmtId="0" fontId="32" fillId="33" borderId="0" xfId="42" applyFont="1" applyFill="1"/>
    <xf numFmtId="0" fontId="30" fillId="33" borderId="0" xfId="42" applyFont="1" applyFill="1" applyAlignment="1">
      <alignment wrapText="1"/>
    </xf>
    <xf numFmtId="0" fontId="33" fillId="37" borderId="0" xfId="42" applyFont="1" applyFill="1" applyAlignment="1">
      <alignment horizontal="left" vertical="center"/>
    </xf>
    <xf numFmtId="0" fontId="34" fillId="37" borderId="0" xfId="0" applyFont="1" applyFill="1"/>
    <xf numFmtId="0" fontId="35" fillId="37" borderId="0" xfId="42" applyFont="1" applyFill="1"/>
    <xf numFmtId="0" fontId="36" fillId="0" borderId="0" xfId="44" applyFont="1"/>
    <xf numFmtId="0" fontId="31" fillId="37" borderId="0" xfId="42" applyFont="1" applyFill="1" applyAlignment="1">
      <alignment vertical="top"/>
    </xf>
    <xf numFmtId="0" fontId="37" fillId="37" borderId="0" xfId="0" applyFont="1" applyFill="1"/>
    <xf numFmtId="0" fontId="37" fillId="37" borderId="0" xfId="42" applyFont="1" applyFill="1" applyAlignment="1">
      <alignment vertical="top" wrapText="1"/>
    </xf>
    <xf numFmtId="0" fontId="38" fillId="37" borderId="0" xfId="42" applyFont="1" applyFill="1" applyAlignment="1">
      <alignment vertical="top" wrapText="1"/>
    </xf>
    <xf numFmtId="0" fontId="37" fillId="37" borderId="0" xfId="42" applyFont="1" applyFill="1" applyAlignment="1">
      <alignment vertical="center" wrapText="1"/>
    </xf>
    <xf numFmtId="0" fontId="31" fillId="0" borderId="0" xfId="42" applyFont="1"/>
    <xf numFmtId="0" fontId="31" fillId="37" borderId="0" xfId="42" applyFont="1" applyFill="1"/>
    <xf numFmtId="0" fontId="37" fillId="37" borderId="0" xfId="42" applyFont="1" applyFill="1" applyAlignment="1">
      <alignment horizontal="left" vertical="center" wrapText="1"/>
    </xf>
    <xf numFmtId="0" fontId="36" fillId="37" borderId="0" xfId="44" applyFont="1" applyFill="1" applyAlignment="1">
      <alignment horizontal="left" vertical="center" wrapText="1"/>
    </xf>
    <xf numFmtId="0" fontId="39" fillId="37" borderId="0" xfId="42" applyFont="1" applyFill="1" applyAlignment="1">
      <alignment horizontal="left" vertical="center" wrapText="1"/>
    </xf>
    <xf numFmtId="0" fontId="40" fillId="37" borderId="0" xfId="0" applyFont="1" applyFill="1"/>
    <xf numFmtId="166" fontId="41" fillId="40" borderId="0" xfId="0" applyNumberFormat="1" applyFont="1" applyFill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34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/>
    </xf>
    <xf numFmtId="165" fontId="43" fillId="0" borderId="0" xfId="0" applyNumberFormat="1" applyFont="1"/>
    <xf numFmtId="164" fontId="44" fillId="0" borderId="0" xfId="0" applyNumberFormat="1" applyFont="1" applyAlignment="1">
      <alignment horizontal="center"/>
    </xf>
    <xf numFmtId="164" fontId="44" fillId="0" borderId="0" xfId="0" applyNumberFormat="1" applyFont="1"/>
    <xf numFmtId="0" fontId="45" fillId="33" borderId="13" xfId="0" applyFont="1" applyFill="1" applyBorder="1"/>
    <xf numFmtId="0" fontId="46" fillId="41" borderId="14" xfId="0" applyFont="1" applyFill="1" applyBorder="1"/>
    <xf numFmtId="0" fontId="43" fillId="33" borderId="14" xfId="0" applyFont="1" applyFill="1" applyBorder="1" applyAlignment="1">
      <alignment horizontal="center"/>
    </xf>
    <xf numFmtId="164" fontId="43" fillId="33" borderId="14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165" fontId="43" fillId="33" borderId="14" xfId="0" applyNumberFormat="1" applyFont="1" applyFill="1" applyBorder="1"/>
    <xf numFmtId="165" fontId="43" fillId="33" borderId="16" xfId="0" applyNumberFormat="1" applyFont="1" applyFill="1" applyBorder="1"/>
    <xf numFmtId="0" fontId="43" fillId="0" borderId="17" xfId="0" applyFont="1" applyBorder="1"/>
    <xf numFmtId="165" fontId="43" fillId="0" borderId="18" xfId="0" applyNumberFormat="1" applyFont="1" applyBorder="1"/>
    <xf numFmtId="0" fontId="43" fillId="0" borderId="19" xfId="0" applyFont="1" applyBorder="1"/>
    <xf numFmtId="0" fontId="43" fillId="0" borderId="20" xfId="0" applyFont="1" applyBorder="1"/>
    <xf numFmtId="0" fontId="43" fillId="0" borderId="20" xfId="0" applyFont="1" applyBorder="1" applyAlignment="1">
      <alignment horizontal="center"/>
    </xf>
    <xf numFmtId="164" fontId="43" fillId="0" borderId="20" xfId="0" applyNumberFormat="1" applyFont="1" applyBorder="1" applyAlignment="1">
      <alignment horizontal="center"/>
    </xf>
    <xf numFmtId="167" fontId="43" fillId="0" borderId="20" xfId="0" applyNumberFormat="1" applyFont="1" applyBorder="1" applyAlignment="1">
      <alignment horizontal="center"/>
    </xf>
    <xf numFmtId="164" fontId="44" fillId="35" borderId="20" xfId="0" applyNumberFormat="1" applyFont="1" applyFill="1" applyBorder="1"/>
    <xf numFmtId="0" fontId="43" fillId="0" borderId="21" xfId="0" applyFont="1" applyBorder="1" applyAlignment="1">
      <alignment horizontal="center"/>
    </xf>
    <xf numFmtId="164" fontId="43" fillId="0" borderId="20" xfId="0" applyNumberFormat="1" applyFont="1" applyBorder="1"/>
    <xf numFmtId="164" fontId="44" fillId="35" borderId="22" xfId="0" applyNumberFormat="1" applyFont="1" applyFill="1" applyBorder="1"/>
    <xf numFmtId="0" fontId="45" fillId="33" borderId="13" xfId="0" applyFont="1" applyFill="1" applyBorder="1" applyAlignment="1">
      <alignment vertical="center"/>
    </xf>
    <xf numFmtId="0" fontId="46" fillId="41" borderId="14" xfId="0" applyFont="1" applyFill="1" applyBorder="1" applyAlignment="1">
      <alignment wrapText="1"/>
    </xf>
    <xf numFmtId="167" fontId="43" fillId="33" borderId="14" xfId="0" applyNumberFormat="1" applyFont="1" applyFill="1" applyBorder="1" applyAlignment="1">
      <alignment horizontal="center"/>
    </xf>
    <xf numFmtId="0" fontId="43" fillId="37" borderId="0" xfId="0" applyFont="1" applyFill="1"/>
    <xf numFmtId="0" fontId="43" fillId="37" borderId="0" xfId="0" applyFont="1" applyFill="1" applyAlignment="1">
      <alignment horizontal="center"/>
    </xf>
    <xf numFmtId="164" fontId="43" fillId="37" borderId="0" xfId="0" applyNumberFormat="1" applyFont="1" applyFill="1" applyAlignment="1">
      <alignment horizontal="center"/>
    </xf>
    <xf numFmtId="164" fontId="44" fillId="42" borderId="0" xfId="0" applyNumberFormat="1" applyFont="1" applyFill="1" applyAlignment="1">
      <alignment horizontal="center"/>
    </xf>
    <xf numFmtId="164" fontId="44" fillId="37" borderId="0" xfId="0" applyNumberFormat="1" applyFont="1" applyFill="1" applyAlignment="1">
      <alignment horizontal="center"/>
    </xf>
    <xf numFmtId="164" fontId="44" fillId="42" borderId="0" xfId="0" applyNumberFormat="1" applyFont="1" applyFill="1"/>
    <xf numFmtId="164" fontId="43" fillId="37" borderId="10" xfId="0" applyNumberFormat="1" applyFont="1" applyFill="1" applyBorder="1" applyAlignment="1">
      <alignment horizontal="center"/>
    </xf>
    <xf numFmtId="165" fontId="43" fillId="37" borderId="0" xfId="0" applyNumberFormat="1" applyFont="1" applyFill="1"/>
    <xf numFmtId="164" fontId="44" fillId="37" borderId="0" xfId="0" applyNumberFormat="1" applyFont="1" applyFill="1"/>
    <xf numFmtId="0" fontId="26" fillId="0" borderId="0" xfId="0" applyFont="1"/>
    <xf numFmtId="164" fontId="26" fillId="0" borderId="0" xfId="0" applyNumberFormat="1" applyFont="1" applyAlignment="1">
      <alignment horizontal="center"/>
    </xf>
    <xf numFmtId="167" fontId="47" fillId="34" borderId="20" xfId="0" applyNumberFormat="1" applyFont="1" applyFill="1" applyBorder="1"/>
    <xf numFmtId="0" fontId="47" fillId="34" borderId="0" xfId="0" applyFont="1" applyFill="1" applyAlignment="1">
      <alignment horizontal="center" vertical="center" wrapText="1"/>
    </xf>
    <xf numFmtId="0" fontId="24" fillId="0" borderId="11" xfId="0" applyFont="1" applyBorder="1"/>
    <xf numFmtId="165" fontId="24" fillId="0" borderId="12" xfId="0" applyNumberFormat="1" applyFont="1" applyBorder="1"/>
    <xf numFmtId="0" fontId="24" fillId="39" borderId="11" xfId="0" applyFont="1" applyFill="1" applyBorder="1"/>
    <xf numFmtId="165" fontId="24" fillId="39" borderId="12" xfId="0" applyNumberFormat="1" applyFont="1" applyFill="1" applyBorder="1"/>
    <xf numFmtId="0" fontId="26" fillId="0" borderId="11" xfId="0" applyFont="1" applyBorder="1"/>
    <xf numFmtId="165" fontId="26" fillId="0" borderId="12" xfId="0" applyNumberFormat="1" applyFont="1" applyBorder="1"/>
    <xf numFmtId="0" fontId="26" fillId="0" borderId="23" xfId="0" applyFont="1" applyBorder="1"/>
    <xf numFmtId="0" fontId="26" fillId="0" borderId="24" xfId="0" applyFont="1" applyBorder="1"/>
    <xf numFmtId="164" fontId="26" fillId="0" borderId="24" xfId="0" applyNumberFormat="1" applyFont="1" applyBorder="1" applyAlignment="1">
      <alignment horizontal="center"/>
    </xf>
    <xf numFmtId="165" fontId="26" fillId="0" borderId="26" xfId="0" applyNumberFormat="1" applyFont="1" applyBorder="1"/>
    <xf numFmtId="0" fontId="25" fillId="38" borderId="27" xfId="0" applyFont="1" applyFill="1" applyBorder="1" applyAlignment="1">
      <alignment vertical="center"/>
    </xf>
    <xf numFmtId="0" fontId="25" fillId="38" borderId="28" xfId="0" applyFont="1" applyFill="1" applyBorder="1" applyAlignment="1">
      <alignment vertical="center"/>
    </xf>
    <xf numFmtId="0" fontId="25" fillId="34" borderId="28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/>
    <xf numFmtId="0" fontId="26" fillId="33" borderId="31" xfId="0" applyFont="1" applyFill="1" applyBorder="1"/>
    <xf numFmtId="164" fontId="24" fillId="33" borderId="30" xfId="0" applyNumberFormat="1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/>
    </xf>
    <xf numFmtId="165" fontId="24" fillId="33" borderId="33" xfId="0" applyNumberFormat="1" applyFont="1" applyFill="1" applyBorder="1"/>
    <xf numFmtId="0" fontId="24" fillId="39" borderId="34" xfId="0" applyFont="1" applyFill="1" applyBorder="1"/>
    <xf numFmtId="0" fontId="24" fillId="39" borderId="35" xfId="0" applyFont="1" applyFill="1" applyBorder="1"/>
    <xf numFmtId="164" fontId="24" fillId="39" borderId="35" xfId="0" applyNumberFormat="1" applyFont="1" applyFill="1" applyBorder="1" applyAlignment="1">
      <alignment horizontal="center"/>
    </xf>
    <xf numFmtId="165" fontId="24" fillId="39" borderId="36" xfId="0" applyNumberFormat="1" applyFont="1" applyFill="1" applyBorder="1"/>
    <xf numFmtId="0" fontId="24" fillId="0" borderId="17" xfId="0" applyFont="1" applyBorder="1"/>
    <xf numFmtId="0" fontId="24" fillId="0" borderId="0" xfId="0" applyFont="1" applyAlignment="1">
      <alignment horizontal="center"/>
    </xf>
    <xf numFmtId="165" fontId="24" fillId="0" borderId="0" xfId="0" applyNumberFormat="1" applyFont="1"/>
    <xf numFmtId="0" fontId="24" fillId="43" borderId="10" xfId="0" applyFont="1" applyFill="1" applyBorder="1" applyAlignment="1">
      <alignment horizontal="center"/>
    </xf>
    <xf numFmtId="0" fontId="24" fillId="43" borderId="37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1" fillId="37" borderId="0" xfId="0" applyFont="1" applyFill="1" applyAlignment="1">
      <alignment horizontal="left" vertical="top" wrapText="1"/>
    </xf>
    <xf numFmtId="0" fontId="0" fillId="37" borderId="0" xfId="0" applyFill="1" applyAlignment="1">
      <alignment horizontal="left" vertical="top" wrapText="1"/>
    </xf>
    <xf numFmtId="0" fontId="42" fillId="33" borderId="0" xfId="42" applyFont="1" applyFill="1" applyAlignment="1">
      <alignment horizontal="left" vertical="center"/>
    </xf>
    <xf numFmtId="0" fontId="26" fillId="0" borderId="0" xfId="0" applyFont="1" applyBorder="1"/>
    <xf numFmtId="164" fontId="26" fillId="0" borderId="0" xfId="0" applyNumberFormat="1" applyFont="1" applyBorder="1" applyAlignment="1">
      <alignment horizontal="center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44" builtinId="8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al 2" xfId="42" xr:uid="{00000000-0005-0000-0000-000025000000}"/>
    <cellStyle name="Normal 2 2" xfId="43" xr:uid="{00000000-0005-0000-0000-000026000000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3"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numFmt numFmtId="165" formatCode="_-[$$-409]* #,##0_ ;_-[$$-409]* \-#,##0\ ;_-[$$-409]* &quot;-&quot;??_ ;_-@_ 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_-[$$-409]* #,##0.00_ ;_-[$$-409]* \-#,##0.00\ ;_-[$$-409]* &quot;-&quot;??_ ;_-@_ 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numFmt numFmtId="164" formatCode="_-[$$-409]* #,##0.00_ ;_-[$$-409]* \-#,##0.00\ ;_-[$$-409]* &quot;-&quot;??_ ;_-@_ "/>
      <fill>
        <patternFill patternType="solid">
          <fgColor theme="0" tint="-0.14999847407452621"/>
          <bgColor rgb="FFC00000"/>
        </patternFill>
      </fill>
    </dxf>
    <dxf>
      <font>
        <strike val="0"/>
        <outline val="0"/>
        <shadow val="0"/>
        <u val="none"/>
        <vertAlign val="baseline"/>
        <sz val="10"/>
      </font>
      <numFmt numFmtId="164" formatCode="_-[$$-409]* #,##0.00_ ;_-[$$-409]* \-#,##0.00\ ;_-[$$-409]* &quot;-&quot;??_ ;_-@_ 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numFmt numFmtId="164" formatCode="_-[$$-409]* #,##0.00_ ;_-[$$-409]* \-#,##0.00\ ;_-[$$-409]* &quot;-&quot;??_ ;_-@_ "/>
      <fill>
        <patternFill patternType="solid">
          <fgColor theme="0" tint="-0.14999847407452621"/>
          <bgColor rgb="FFC00000"/>
        </patternFill>
      </fill>
    </dxf>
    <dxf>
      <font>
        <strike val="0"/>
        <outline val="0"/>
        <shadow val="0"/>
        <u val="none"/>
        <vertAlign val="baseline"/>
        <sz val="10"/>
      </font>
      <numFmt numFmtId="164" formatCode="_-[$$-409]* #,##0.00_ ;_-[$$-409]* \-#,##0.00\ ;_-[$$-409]* &quot;-&quot;??_ ;_-@_ 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8026949</xdr:colOff>
      <xdr:row>2</xdr:row>
      <xdr:rowOff>19050</xdr:rowOff>
    </xdr:to>
    <xdr:pic>
      <xdr:nvPicPr>
        <xdr:cNvPr id="2" name="Picture 1" descr="Cisco NetAcad_Header(Vertical)-01">
          <a:extLst>
            <a:ext uri="{FF2B5EF4-FFF2-40B4-BE49-F238E27FC236}">
              <a16:creationId xmlns:a16="http://schemas.microsoft.com/office/drawing/2014/main" id="{C09C383D-85E1-40C5-9F6D-B9BD3DB034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9829" cy="712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8326756</xdr:colOff>
      <xdr:row>0</xdr:row>
      <xdr:rowOff>114301</xdr:rowOff>
    </xdr:from>
    <xdr:to>
      <xdr:col>1</xdr:col>
      <xdr:colOff>10184131</xdr:colOff>
      <xdr:row>1</xdr:row>
      <xdr:rowOff>422891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30E54C-FB93-49A6-A389-805A9179A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7731" y="114301"/>
          <a:ext cx="1857375" cy="499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8026949</xdr:colOff>
      <xdr:row>2</xdr:row>
      <xdr:rowOff>19050</xdr:rowOff>
    </xdr:to>
    <xdr:pic>
      <xdr:nvPicPr>
        <xdr:cNvPr id="2" name="Picture 1" descr="Cisco NetAcad_Header(Vertical)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7924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8324851</xdr:colOff>
      <xdr:row>0</xdr:row>
      <xdr:rowOff>114301</xdr:rowOff>
    </xdr:from>
    <xdr:to>
      <xdr:col>1</xdr:col>
      <xdr:colOff>10182226</xdr:colOff>
      <xdr:row>1</xdr:row>
      <xdr:rowOff>422891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780AC7-12F2-448D-86D0-F089FB9C8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6" y="114301"/>
          <a:ext cx="1857375" cy="499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5</xdr:col>
      <xdr:colOff>9580</xdr:colOff>
      <xdr:row>1</xdr:row>
      <xdr:rowOff>9525</xdr:rowOff>
    </xdr:to>
    <xdr:pic>
      <xdr:nvPicPr>
        <xdr:cNvPr id="2" name="Picture 1" descr="Cisco NetAcad_Header(Vertical)-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9" b="115"/>
        <a:stretch/>
      </xdr:blipFill>
      <xdr:spPr bwMode="auto">
        <a:xfrm>
          <a:off x="7620" y="0"/>
          <a:ext cx="8201080" cy="748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151629</xdr:rowOff>
    </xdr:from>
    <xdr:to>
      <xdr:col>9</xdr:col>
      <xdr:colOff>790575</xdr:colOff>
      <xdr:row>0</xdr:row>
      <xdr:rowOff>650719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0F6740-83B2-40FB-BF20-49B20305F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151629"/>
          <a:ext cx="1857375" cy="499090"/>
        </a:xfrm>
        <a:prstGeom prst="rect">
          <a:avLst/>
        </a:prstGeom>
      </xdr:spPr>
    </xdr:pic>
    <xdr:clientData/>
  </xdr:twoCellAnchor>
  <xdr:twoCellAnchor editAs="oneCell">
    <xdr:from>
      <xdr:col>5</xdr:col>
      <xdr:colOff>611926</xdr:colOff>
      <xdr:row>0</xdr:row>
      <xdr:rowOff>160094</xdr:rowOff>
    </xdr:from>
    <xdr:to>
      <xdr:col>6</xdr:col>
      <xdr:colOff>733425</xdr:colOff>
      <xdr:row>0</xdr:row>
      <xdr:rowOff>685799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34E778F-22DD-43A9-B9C1-40F209121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4826" y="160094"/>
          <a:ext cx="1312124" cy="5257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441007</xdr:colOff>
      <xdr:row>3</xdr:row>
      <xdr:rowOff>180975</xdr:rowOff>
    </xdr:to>
    <xdr:pic>
      <xdr:nvPicPr>
        <xdr:cNvPr id="2" name="Picture 1" descr="Cisco NetAcad_Header(Vertical)-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9" b="115"/>
        <a:stretch/>
      </xdr:blipFill>
      <xdr:spPr bwMode="auto">
        <a:xfrm>
          <a:off x="0" y="0"/>
          <a:ext cx="7986712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1156335</xdr:colOff>
      <xdr:row>0</xdr:row>
      <xdr:rowOff>161925</xdr:rowOff>
    </xdr:from>
    <xdr:to>
      <xdr:col>7</xdr:col>
      <xdr:colOff>137160</xdr:colOff>
      <xdr:row>3</xdr:row>
      <xdr:rowOff>89515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522372-B91E-48D6-A85D-218BB9A2E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8085" y="161925"/>
          <a:ext cx="1857375" cy="4990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29" totalsRowShown="0" headerRowDxfId="12" dataDxfId="11">
  <tableColumns count="11">
    <tableColumn id="1" xr3:uid="{00000000-0010-0000-0000-000001000000}" name="Cikkszám" dataDxfId="10"/>
    <tableColumn id="2" xr3:uid="{00000000-0010-0000-0000-000002000000}" name="Leírás" dataDxfId="9"/>
    <tableColumn id="3" xr3:uid="{00000000-0010-0000-0000-000003000000}" name="db" dataDxfId="8"/>
    <tableColumn id="16" xr3:uid="{00000000-0010-0000-0000-000010000000}" name="Akadémiai ár (USD)" dataDxfId="7">
      <calculatedColumnFormula>Table1[[#This Row],[GPL Listaár (USD)]]*0.25</calculatedColumnFormula>
    </tableColumn>
    <tableColumn id="4" xr3:uid="{00000000-0010-0000-0000-000004000000}" name="Egységár HUF" dataDxfId="6">
      <calculatedColumnFormula>Table1[[#This Row],[Akadémiai ár (USD)]]*$K$1</calculatedColumnFormula>
    </tableColumn>
    <tableColumn id="15" xr3:uid="{00000000-0010-0000-0000-00000F000000}" name="Össz. ár (USD)" dataDxfId="5">
      <calculatedColumnFormula>Table1[[#This Row],[Akadémiai ár (USD)]]*Table1[[#This Row],[db]]</calculatedColumnFormula>
    </tableColumn>
    <tableColumn id="6" xr3:uid="{00000000-0010-0000-0000-000006000000}" name="Össz. Ár (HUF)" dataDxfId="4">
      <calculatedColumnFormula>Table1[[#This Row],[Össz. ár (USD)]]*$K$1</calculatedColumnFormula>
    </tableColumn>
    <tableColumn id="19" xr3:uid="{00000000-0010-0000-0000-000013000000}" name="Akadémiai kedvezmény (%)" dataDxfId="3"/>
    <tableColumn id="20" xr3:uid="{00000000-0010-0000-0000-000014000000}" name="Alap garancia" dataDxfId="2"/>
    <tableColumn id="12" xr3:uid="{00000000-0010-0000-0000-00000C000000}" name="GPL Listaár (USD)" dataDxfId="1"/>
    <tableColumn id="5" xr3:uid="{00000000-0010-0000-0000-000005000000}" name="Össz. GPL Listaár (USD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tacad.hu/hu/laborberendezesek/cisco" TargetMode="External"/><Relationship Id="rId2" Type="http://schemas.openxmlformats.org/officeDocument/2006/relationships/hyperlink" Target="https://www.netacad.com/get-started/academy-locator/" TargetMode="External"/><Relationship Id="rId1" Type="http://schemas.openxmlformats.org/officeDocument/2006/relationships/hyperlink" Target="mailto:netacad@gloster.h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netacad.hu/laborberendezese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6E4B-3181-4B3B-AF09-FC9D5A52A97C}">
  <dimension ref="A1:B24"/>
  <sheetViews>
    <sheetView workbookViewId="0">
      <selection activeCell="B8" sqref="B8"/>
    </sheetView>
  </sheetViews>
  <sheetFormatPr defaultColWidth="9.140625" defaultRowHeight="15" x14ac:dyDescent="0.25"/>
  <cols>
    <col min="1" max="1" width="2.7109375" style="19" customWidth="1"/>
    <col min="2" max="2" width="175.5703125" style="19" bestFit="1" customWidth="1"/>
    <col min="3" max="16384" width="9.140625" style="19"/>
  </cols>
  <sheetData>
    <row r="1" spans="1:2" x14ac:dyDescent="0.25">
      <c r="A1" s="18"/>
      <c r="B1" s="18"/>
    </row>
    <row r="2" spans="1:2" ht="40.5" customHeight="1" x14ac:dyDescent="0.25"/>
    <row r="3" spans="1:2" x14ac:dyDescent="0.25">
      <c r="A3" s="20" t="s">
        <v>52</v>
      </c>
      <c r="B3" s="21"/>
    </row>
    <row r="4" spans="1:2" x14ac:dyDescent="0.25">
      <c r="A4" s="22"/>
      <c r="B4" s="18"/>
    </row>
    <row r="5" spans="1:2" ht="18.75" x14ac:dyDescent="0.3">
      <c r="B5" s="23" t="s">
        <v>70</v>
      </c>
    </row>
    <row r="6" spans="1:2" ht="18.75" x14ac:dyDescent="0.3">
      <c r="A6" s="24"/>
      <c r="B6" s="25" t="s">
        <v>49</v>
      </c>
    </row>
    <row r="7" spans="1:2" ht="18.75" x14ac:dyDescent="0.3">
      <c r="A7" s="26"/>
      <c r="B7" s="27" t="s">
        <v>50</v>
      </c>
    </row>
    <row r="8" spans="1:2" ht="18.75" x14ac:dyDescent="0.3">
      <c r="A8" s="26"/>
      <c r="B8" s="27" t="s">
        <v>59</v>
      </c>
    </row>
    <row r="9" spans="1:2" ht="18.75" x14ac:dyDescent="0.25">
      <c r="A9" s="26"/>
      <c r="B9" s="28" t="s">
        <v>60</v>
      </c>
    </row>
    <row r="10" spans="1:2" ht="18.75" x14ac:dyDescent="0.25">
      <c r="A10" s="26"/>
      <c r="B10" s="28"/>
    </row>
    <row r="11" spans="1:2" ht="37.5" x14ac:dyDescent="0.25">
      <c r="A11" s="26"/>
      <c r="B11" s="29" t="s">
        <v>54</v>
      </c>
    </row>
    <row r="12" spans="1:2" ht="18.75" x14ac:dyDescent="0.25">
      <c r="A12" s="26"/>
      <c r="B12" s="28" t="s">
        <v>53</v>
      </c>
    </row>
    <row r="13" spans="1:2" ht="18.75" x14ac:dyDescent="0.25">
      <c r="A13" s="26"/>
      <c r="B13" s="30"/>
    </row>
    <row r="14" spans="1:2" ht="18.75" x14ac:dyDescent="0.25">
      <c r="A14" s="31"/>
      <c r="B14" s="34" t="s">
        <v>51</v>
      </c>
    </row>
    <row r="15" spans="1:2" ht="18.75" x14ac:dyDescent="0.25">
      <c r="A15" s="32"/>
      <c r="B15" s="33"/>
    </row>
    <row r="16" spans="1:2" ht="18.75" x14ac:dyDescent="0.25">
      <c r="B16" s="34" t="s">
        <v>55</v>
      </c>
    </row>
    <row r="17" spans="1:2" ht="18.75" x14ac:dyDescent="0.25">
      <c r="B17" s="34" t="s">
        <v>56</v>
      </c>
    </row>
    <row r="18" spans="1:2" x14ac:dyDescent="0.25">
      <c r="B18" s="35"/>
    </row>
    <row r="19" spans="1:2" x14ac:dyDescent="0.25">
      <c r="B19" s="35"/>
    </row>
    <row r="20" spans="1:2" x14ac:dyDescent="0.25">
      <c r="B20" s="35"/>
    </row>
    <row r="21" spans="1:2" x14ac:dyDescent="0.25">
      <c r="B21" s="35"/>
    </row>
    <row r="24" spans="1:2" ht="30" customHeight="1" x14ac:dyDescent="0.25">
      <c r="A24" s="115"/>
      <c r="B24" s="115"/>
    </row>
  </sheetData>
  <mergeCells count="1">
    <mergeCell ref="A24:B24"/>
  </mergeCells>
  <hyperlinks>
    <hyperlink ref="B6" r:id="rId1" xr:uid="{08B3262B-66D1-4D18-8DE2-ABD90916148A}"/>
    <hyperlink ref="B14" r:id="rId2" xr:uid="{9B922BA9-F7FD-4A5E-A07D-F868A02833E7}"/>
    <hyperlink ref="B16" r:id="rId3" xr:uid="{6EF137C9-59E8-4A25-8932-856C85E25ACC}"/>
    <hyperlink ref="B17" r:id="rId4" xr:uid="{16DE3F37-249C-49C7-A5B5-3F4BCE042898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workbookViewId="0">
      <selection activeCell="D9" sqref="D9"/>
    </sheetView>
  </sheetViews>
  <sheetFormatPr defaultColWidth="9.140625" defaultRowHeight="15" x14ac:dyDescent="0.25"/>
  <cols>
    <col min="1" max="1" width="2.7109375" style="1" customWidth="1"/>
    <col min="2" max="2" width="175.5703125" style="1" bestFit="1" customWidth="1"/>
    <col min="3" max="16384" width="9.140625" style="1"/>
  </cols>
  <sheetData>
    <row r="1" spans="1:2" x14ac:dyDescent="0.25">
      <c r="A1" s="2"/>
      <c r="B1" s="2"/>
    </row>
    <row r="2" spans="1:2" ht="40.5" customHeight="1" x14ac:dyDescent="0.25"/>
    <row r="3" spans="1:2" x14ac:dyDescent="0.25">
      <c r="A3" s="6" t="s">
        <v>61</v>
      </c>
      <c r="B3" s="7"/>
    </row>
    <row r="4" spans="1:2" x14ac:dyDescent="0.25">
      <c r="A4" s="8" t="s">
        <v>19</v>
      </c>
      <c r="B4" s="2"/>
    </row>
    <row r="6" spans="1:2" x14ac:dyDescent="0.25">
      <c r="A6" s="9" t="s">
        <v>20</v>
      </c>
      <c r="B6" s="2"/>
    </row>
    <row r="7" spans="1:2" x14ac:dyDescent="0.25">
      <c r="A7" s="10" t="s">
        <v>21</v>
      </c>
      <c r="B7" s="11" t="s">
        <v>22</v>
      </c>
    </row>
    <row r="8" spans="1:2" x14ac:dyDescent="0.25">
      <c r="A8" s="10"/>
      <c r="B8" s="11"/>
    </row>
    <row r="9" spans="1:2" x14ac:dyDescent="0.25">
      <c r="A9" s="10" t="s">
        <v>23</v>
      </c>
      <c r="B9" s="11" t="s">
        <v>24</v>
      </c>
    </row>
    <row r="10" spans="1:2" x14ac:dyDescent="0.25">
      <c r="A10" s="10"/>
      <c r="B10" s="11"/>
    </row>
    <row r="11" spans="1:2" x14ac:dyDescent="0.25">
      <c r="A11" s="10" t="s">
        <v>25</v>
      </c>
      <c r="B11" s="11" t="s">
        <v>26</v>
      </c>
    </row>
    <row r="12" spans="1:2" x14ac:dyDescent="0.25">
      <c r="A12" s="10"/>
      <c r="B12" s="11"/>
    </row>
    <row r="13" spans="1:2" ht="25.5" x14ac:dyDescent="0.25">
      <c r="A13" s="10" t="s">
        <v>27</v>
      </c>
      <c r="B13" s="4" t="s">
        <v>32</v>
      </c>
    </row>
    <row r="14" spans="1:2" x14ac:dyDescent="0.25">
      <c r="A14" s="2"/>
      <c r="B14" s="5"/>
    </row>
    <row r="15" spans="1:2" x14ac:dyDescent="0.25">
      <c r="A15" s="3" t="s">
        <v>28</v>
      </c>
      <c r="B15" s="5" t="s">
        <v>29</v>
      </c>
    </row>
    <row r="16" spans="1:2" x14ac:dyDescent="0.25">
      <c r="B16" s="5" t="s">
        <v>33</v>
      </c>
    </row>
    <row r="17" spans="1:2" x14ac:dyDescent="0.25">
      <c r="B17" s="5" t="s">
        <v>34</v>
      </c>
    </row>
    <row r="18" spans="1:2" x14ac:dyDescent="0.25">
      <c r="B18" s="5" t="s">
        <v>35</v>
      </c>
    </row>
    <row r="19" spans="1:2" x14ac:dyDescent="0.25">
      <c r="B19" s="5" t="s">
        <v>36</v>
      </c>
    </row>
    <row r="20" spans="1:2" x14ac:dyDescent="0.25">
      <c r="B20" s="5"/>
    </row>
    <row r="21" spans="1:2" x14ac:dyDescent="0.25">
      <c r="B21" s="5" t="s">
        <v>37</v>
      </c>
    </row>
    <row r="24" spans="1:2" ht="30" customHeight="1" x14ac:dyDescent="0.25">
      <c r="A24" s="116" t="s">
        <v>38</v>
      </c>
      <c r="B24" s="116"/>
    </row>
  </sheetData>
  <mergeCells count="1">
    <mergeCell ref="A24:B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abSelected="1" zoomScale="115" zoomScaleNormal="115" workbookViewId="0">
      <pane ySplit="3" topLeftCell="A4" activePane="bottomLeft" state="frozen"/>
      <selection pane="bottomLeft" activeCell="I5" sqref="I5"/>
    </sheetView>
  </sheetViews>
  <sheetFormatPr defaultColWidth="9" defaultRowHeight="15" x14ac:dyDescent="0.25"/>
  <cols>
    <col min="1" max="1" width="27.7109375" style="36" bestFit="1" customWidth="1"/>
    <col min="2" max="2" width="55.85546875" style="36" customWidth="1"/>
    <col min="3" max="3" width="3" style="36" bestFit="1" customWidth="1"/>
    <col min="4" max="5" width="16.42578125" style="36" customWidth="1"/>
    <col min="6" max="7" width="17.85546875" style="36" customWidth="1"/>
    <col min="8" max="8" width="13.85546875" style="36" hidden="1" customWidth="1"/>
    <col min="9" max="9" width="16" style="36" customWidth="1"/>
    <col min="10" max="10" width="13.7109375" style="36" customWidth="1"/>
    <col min="11" max="11" width="16" style="36" bestFit="1" customWidth="1"/>
    <col min="12" max="12" width="11.140625" style="36" bestFit="1" customWidth="1"/>
    <col min="13" max="14" width="14" style="36" bestFit="1" customWidth="1"/>
    <col min="15" max="16384" width="9" style="36"/>
  </cols>
  <sheetData>
    <row r="1" spans="1:11" ht="58.5" customHeight="1" x14ac:dyDescent="0.25">
      <c r="K1" s="37">
        <v>400</v>
      </c>
    </row>
    <row r="2" spans="1:1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7.75" customHeight="1" thickBot="1" x14ac:dyDescent="0.3">
      <c r="A3" s="38" t="s">
        <v>0</v>
      </c>
      <c r="B3" s="39" t="s">
        <v>1</v>
      </c>
      <c r="C3" s="39" t="s">
        <v>2</v>
      </c>
      <c r="D3" s="40" t="s">
        <v>46</v>
      </c>
      <c r="E3" s="40" t="s">
        <v>31</v>
      </c>
      <c r="F3" s="40" t="s">
        <v>47</v>
      </c>
      <c r="G3" s="85" t="s">
        <v>48</v>
      </c>
      <c r="H3" s="40" t="s">
        <v>45</v>
      </c>
      <c r="I3" s="41" t="s">
        <v>3</v>
      </c>
      <c r="J3" s="42" t="s">
        <v>30</v>
      </c>
      <c r="K3" s="43" t="s">
        <v>18</v>
      </c>
    </row>
    <row r="4" spans="1:11" ht="15.75" thickTop="1" x14ac:dyDescent="0.25">
      <c r="A4" s="52" t="s">
        <v>11</v>
      </c>
      <c r="B4" s="53" t="s">
        <v>39</v>
      </c>
      <c r="C4" s="54"/>
      <c r="D4" s="55"/>
      <c r="E4" s="55"/>
      <c r="F4" s="55"/>
      <c r="G4" s="55"/>
      <c r="H4" s="56"/>
      <c r="I4" s="54"/>
      <c r="J4" s="57"/>
      <c r="K4" s="58"/>
    </row>
    <row r="5" spans="1:11" x14ac:dyDescent="0.25">
      <c r="A5" s="109" t="s">
        <v>72</v>
      </c>
      <c r="B5" s="44" t="s">
        <v>73</v>
      </c>
      <c r="C5" s="45">
        <v>3</v>
      </c>
      <c r="D5" s="46">
        <f>Table1[[#This Row],[GPL Listaár (USD)]]*(100-Table1[[#This Row],[Akadémiai kedvezmény (%)]])/100</f>
        <v>1633.36</v>
      </c>
      <c r="E5" s="47">
        <f>Table1[[#This Row],[Akadémiai ár (USD)]]*$K$1</f>
        <v>653344</v>
      </c>
      <c r="F5" s="46">
        <f>Table1[[#This Row],[Akadémiai ár (USD)]]*Table1[[#This Row],[db]]</f>
        <v>4900.08</v>
      </c>
      <c r="G5" s="47">
        <f>Table1[[#This Row],[Össz. ár (USD)]]*$K$1</f>
        <v>1960032</v>
      </c>
      <c r="H5" s="48">
        <v>60</v>
      </c>
      <c r="I5" s="110" t="s">
        <v>74</v>
      </c>
      <c r="J5" s="49">
        <v>4083.4</v>
      </c>
      <c r="K5" s="60">
        <f>Table1[[#This Row],[GPL Listaár (USD)]]*Table1[[#This Row],[db]]</f>
        <v>12250.2</v>
      </c>
    </row>
    <row r="6" spans="1:11" x14ac:dyDescent="0.25">
      <c r="A6" s="59" t="s">
        <v>41</v>
      </c>
      <c r="B6" s="44" t="s">
        <v>43</v>
      </c>
      <c r="C6" s="45">
        <v>3</v>
      </c>
      <c r="D6" s="46">
        <f>Table1[[#This Row],[GPL Listaár (USD)]]*(100-Table1[[#This Row],[Akadémiai kedvezmény (%)]])/100</f>
        <v>401.14</v>
      </c>
      <c r="E6" s="47">
        <f>Table1[[#This Row],[Akadémiai ár (USD)]]*$K$1</f>
        <v>160456</v>
      </c>
      <c r="F6" s="46">
        <f>Table1[[#This Row],[Akadémiai ár (USD)]]*Table1[[#This Row],[db]]</f>
        <v>1203.42</v>
      </c>
      <c r="G6" s="47">
        <f>Table1[[#This Row],[Össz. ár (USD)]]*$K$1</f>
        <v>481368</v>
      </c>
      <c r="H6" s="48">
        <v>60</v>
      </c>
      <c r="I6" s="45" t="s">
        <v>14</v>
      </c>
      <c r="J6" s="49">
        <v>1002.85</v>
      </c>
      <c r="K6" s="60">
        <f>Table1[[#This Row],[GPL Listaár (USD)]]*Table1[[#This Row],[db]]</f>
        <v>3008.55</v>
      </c>
    </row>
    <row r="7" spans="1:11" x14ac:dyDescent="0.25">
      <c r="A7" s="59" t="s">
        <v>9</v>
      </c>
      <c r="B7" s="44" t="s">
        <v>10</v>
      </c>
      <c r="C7" s="45">
        <v>3</v>
      </c>
      <c r="D7" s="46">
        <f>Table1[[#This Row],[GPL Listaár (USD)]]*(100-Table1[[#This Row],[Akadémiai kedvezmény (%)]])/100</f>
        <v>47.192</v>
      </c>
      <c r="E7" s="47">
        <f>Table1[[#This Row],[Akadémiai ár (USD)]]*$K$1</f>
        <v>18876.8</v>
      </c>
      <c r="F7" s="46">
        <f>Table1[[#This Row],[Akadémiai ár (USD)]]*Table1[[#This Row],[db]]</f>
        <v>141.57599999999999</v>
      </c>
      <c r="G7" s="47">
        <f>Table1[[#This Row],[Össz. ár (USD)]]*$K$1</f>
        <v>56630.399999999994</v>
      </c>
      <c r="H7" s="48">
        <v>60</v>
      </c>
      <c r="I7" s="45" t="s">
        <v>14</v>
      </c>
      <c r="J7" s="49">
        <v>117.98</v>
      </c>
      <c r="K7" s="60">
        <f>Table1[[#This Row],[GPL Listaár (USD)]]*Table1[[#This Row],[db]]</f>
        <v>353.94</v>
      </c>
    </row>
    <row r="8" spans="1:11" x14ac:dyDescent="0.25">
      <c r="A8" s="59" t="s">
        <v>7</v>
      </c>
      <c r="B8" s="44" t="s">
        <v>8</v>
      </c>
      <c r="C8" s="45">
        <v>3</v>
      </c>
      <c r="D8" s="46">
        <f>Table1[[#This Row],[GPL Listaár (USD)]]*(100-Table1[[#This Row],[Akadémiai kedvezmény (%)]])/100</f>
        <v>47.192</v>
      </c>
      <c r="E8" s="47">
        <f>Table1[[#This Row],[Akadémiai ár (USD)]]*$K$1</f>
        <v>18876.8</v>
      </c>
      <c r="F8" s="46">
        <f>Table1[[#This Row],[Akadémiai ár (USD)]]*Table1[[#This Row],[db]]</f>
        <v>141.57599999999999</v>
      </c>
      <c r="G8" s="47">
        <f>Table1[[#This Row],[Össz. ár (USD)]]*$K$1</f>
        <v>56630.399999999994</v>
      </c>
      <c r="H8" s="48">
        <v>60</v>
      </c>
      <c r="I8" s="45" t="s">
        <v>14</v>
      </c>
      <c r="J8" s="49">
        <v>117.98</v>
      </c>
      <c r="K8" s="60">
        <f>Table1[[#This Row],[GPL Listaár (USD)]]*Table1[[#This Row],[db]]</f>
        <v>353.94</v>
      </c>
    </row>
    <row r="9" spans="1:11" x14ac:dyDescent="0.25">
      <c r="A9" s="59" t="s">
        <v>64</v>
      </c>
      <c r="B9" s="44" t="s">
        <v>65</v>
      </c>
      <c r="C9" s="45">
        <v>3</v>
      </c>
      <c r="D9" s="46">
        <f>Table1[[#This Row],[GPL Listaár (USD)]]*(100-Table1[[#This Row],[Akadémiai kedvezmény (%)]])/100</f>
        <v>544.86400000000003</v>
      </c>
      <c r="E9" s="47">
        <f>Table1[[#This Row],[Akadémiai ár (USD)]]*$K$1</f>
        <v>217945.60000000001</v>
      </c>
      <c r="F9" s="46">
        <f>Table1[[#This Row],[Akadémiai ár (USD)]]*Table1[[#This Row],[db]]</f>
        <v>1634.5920000000001</v>
      </c>
      <c r="G9" s="47">
        <f>Table1[[#This Row],[Össz. ár (USD)]]*$K$1</f>
        <v>653836.80000000005</v>
      </c>
      <c r="H9" s="48">
        <v>60</v>
      </c>
      <c r="I9" s="45" t="s">
        <v>15</v>
      </c>
      <c r="J9" s="49">
        <v>1362.16</v>
      </c>
      <c r="K9" s="60">
        <f>Table1[[#This Row],[GPL Listaár (USD)]]*Table1[[#This Row],[db]]</f>
        <v>4086.4800000000005</v>
      </c>
    </row>
    <row r="10" spans="1:11" x14ac:dyDescent="0.25">
      <c r="A10" s="109" t="s">
        <v>6</v>
      </c>
      <c r="B10" s="14" t="s">
        <v>42</v>
      </c>
      <c r="C10" s="110">
        <v>0</v>
      </c>
      <c r="D10" s="46">
        <f>Table1[[#This Row],[GPL Listaár (USD)]]*(100-Table1[[#This Row],[Akadémiai kedvezmény (%)]])/100</f>
        <v>47.192</v>
      </c>
      <c r="E10" s="47">
        <f>Table1[[#This Row],[Akadémiai ár (USD)]]*$K$1</f>
        <v>18876.8</v>
      </c>
      <c r="F10" s="15">
        <f>Table1[[#This Row],[Akadémiai ár (USD)]]*Table1[[#This Row],[db]]</f>
        <v>0</v>
      </c>
      <c r="G10" s="47">
        <f>Table1[[#This Row],[Össz. ár (USD)]]*$K$1</f>
        <v>0</v>
      </c>
      <c r="H10" s="48">
        <v>60</v>
      </c>
      <c r="I10" s="45" t="s">
        <v>14</v>
      </c>
      <c r="J10" s="111">
        <v>117.98</v>
      </c>
      <c r="K10" s="60">
        <f>Table1[[#This Row],[GPL Listaár (USD)]]*Table1[[#This Row],[db]]</f>
        <v>0</v>
      </c>
    </row>
    <row r="11" spans="1:11" x14ac:dyDescent="0.25">
      <c r="A11" s="59" t="s">
        <v>4</v>
      </c>
      <c r="B11" s="44" t="s">
        <v>5</v>
      </c>
      <c r="C11" s="45">
        <v>6</v>
      </c>
      <c r="D11" s="46">
        <f>Table1[[#This Row],[GPL Listaár (USD)]]*(100-Table1[[#This Row],[Akadémiai kedvezmény (%)]])/100</f>
        <v>56.632000000000005</v>
      </c>
      <c r="E11" s="47">
        <f>Table1[[#This Row],[Akadémiai ár (USD)]]*$K$1</f>
        <v>22652.800000000003</v>
      </c>
      <c r="F11" s="46">
        <f>Table1[[#This Row],[Akadémiai ár (USD)]]*Table1[[#This Row],[db]]</f>
        <v>339.79200000000003</v>
      </c>
      <c r="G11" s="47">
        <f>Table1[[#This Row],[Össz. ár (USD)]]*$K$1</f>
        <v>135916.80000000002</v>
      </c>
      <c r="H11" s="48">
        <v>60</v>
      </c>
      <c r="I11" s="45" t="s">
        <v>14</v>
      </c>
      <c r="J11" s="49">
        <v>141.58000000000001</v>
      </c>
      <c r="K11" s="60">
        <f>Table1[[#This Row],[GPL Listaár (USD)]]*Table1[[#This Row],[db]]</f>
        <v>849.48</v>
      </c>
    </row>
    <row r="12" spans="1:11" ht="16.5" thickBot="1" x14ac:dyDescent="0.3">
      <c r="A12" s="61"/>
      <c r="B12" s="62"/>
      <c r="C12" s="63"/>
      <c r="D12" s="64"/>
      <c r="E12" s="65"/>
      <c r="F12" s="66">
        <f>SUBTOTAL(109,F4:F11)</f>
        <v>8361.0360000000001</v>
      </c>
      <c r="G12" s="84">
        <f>Table1[[#This Row],[Össz. ár (USD)]]*$K$1</f>
        <v>3344414.4</v>
      </c>
      <c r="H12" s="67"/>
      <c r="I12" s="63"/>
      <c r="J12" s="68"/>
      <c r="K12" s="69">
        <f>SUBTOTAL(109,K4:K11)</f>
        <v>20902.59</v>
      </c>
    </row>
    <row r="13" spans="1:11" ht="16.5" thickTop="1" thickBot="1" x14ac:dyDescent="0.3">
      <c r="A13" s="44"/>
      <c r="B13" s="44"/>
      <c r="C13" s="45"/>
      <c r="D13" s="46"/>
      <c r="E13" s="50"/>
      <c r="F13" s="50"/>
      <c r="G13" s="51"/>
      <c r="H13" s="46"/>
      <c r="I13" s="45"/>
      <c r="J13" s="49"/>
      <c r="K13" s="51"/>
    </row>
    <row r="14" spans="1:11" ht="27" thickTop="1" x14ac:dyDescent="0.25">
      <c r="A14" s="70" t="s">
        <v>57</v>
      </c>
      <c r="B14" s="71" t="s">
        <v>71</v>
      </c>
      <c r="C14" s="54"/>
      <c r="D14" s="55"/>
      <c r="E14" s="72"/>
      <c r="F14" s="55"/>
      <c r="G14" s="72"/>
      <c r="H14" s="56"/>
      <c r="I14" s="54"/>
      <c r="J14" s="57"/>
      <c r="K14" s="58"/>
    </row>
    <row r="15" spans="1:11" x14ac:dyDescent="0.25">
      <c r="A15" s="59" t="s">
        <v>62</v>
      </c>
      <c r="B15" s="44" t="s">
        <v>63</v>
      </c>
      <c r="C15" s="45">
        <v>1</v>
      </c>
      <c r="D15" s="46">
        <f>Table1[[#This Row],[GPL Listaár (USD)]]*(100-Table1[[#This Row],[Akadémiai kedvezmény (%)]])/100</f>
        <v>615.94000000000005</v>
      </c>
      <c r="E15" s="47">
        <f>Table1[[#This Row],[Akadémiai ár (USD)]]*$K$1</f>
        <v>246376.00000000003</v>
      </c>
      <c r="F15" s="46">
        <f>Table1[[#This Row],[Akadémiai ár (USD)]]*Table1[[#This Row],[db]]</f>
        <v>615.94000000000005</v>
      </c>
      <c r="G15" s="47">
        <f>Table1[[#This Row],[Össz. ár (USD)]]*$K$1</f>
        <v>246376.00000000003</v>
      </c>
      <c r="H15" s="48">
        <v>60</v>
      </c>
      <c r="I15" s="45" t="s">
        <v>14</v>
      </c>
      <c r="J15" s="49">
        <v>1539.85</v>
      </c>
      <c r="K15" s="60">
        <f>Table1[[#This Row],[GPL Listaár (USD)]]*Table1[[#This Row],[db]]</f>
        <v>1539.85</v>
      </c>
    </row>
    <row r="16" spans="1:11" x14ac:dyDescent="0.25">
      <c r="A16" s="59" t="s">
        <v>6</v>
      </c>
      <c r="B16" s="44" t="s">
        <v>42</v>
      </c>
      <c r="C16" s="45">
        <v>1</v>
      </c>
      <c r="D16" s="46">
        <f>Table1[[#This Row],[GPL Listaár (USD)]]*(100-Table1[[#This Row],[Akadémiai kedvezmény (%)]])/100</f>
        <v>47.192</v>
      </c>
      <c r="E16" s="47">
        <f>Table1[[#This Row],[Akadémiai ár (USD)]]*$K$1</f>
        <v>18876.8</v>
      </c>
      <c r="F16" s="46">
        <f>Table1[[#This Row],[Akadémiai ár (USD)]]*Table1[[#This Row],[db]]</f>
        <v>47.192</v>
      </c>
      <c r="G16" s="47">
        <f>Table1[[#This Row],[Össz. ár (USD)]]*$K$1</f>
        <v>18876.8</v>
      </c>
      <c r="H16" s="48">
        <v>60</v>
      </c>
      <c r="I16" s="45" t="s">
        <v>14</v>
      </c>
      <c r="J16" s="49">
        <v>117.98</v>
      </c>
      <c r="K16" s="60">
        <f>Table1[[#This Row],[GPL Listaár (USD)]]*Table1[[#This Row],[db]]</f>
        <v>117.98</v>
      </c>
    </row>
    <row r="17" spans="1:11" ht="16.5" thickBot="1" x14ac:dyDescent="0.3">
      <c r="A17" s="61"/>
      <c r="B17" s="62"/>
      <c r="C17" s="63"/>
      <c r="D17" s="64"/>
      <c r="E17" s="65"/>
      <c r="F17" s="66">
        <f>SUBTOTAL(109,F15:F16)</f>
        <v>663.13200000000006</v>
      </c>
      <c r="G17" s="84">
        <f>Table1[[#This Row],[Össz. ár (USD)]]*$K$1</f>
        <v>265252.80000000005</v>
      </c>
      <c r="H17" s="67"/>
      <c r="I17" s="63"/>
      <c r="J17" s="68"/>
      <c r="K17" s="69">
        <f>SUBTOTAL(109,K15:K16)</f>
        <v>1657.83</v>
      </c>
    </row>
    <row r="18" spans="1:11" ht="16.5" thickTop="1" thickBot="1" x14ac:dyDescent="0.3">
      <c r="A18" s="73"/>
      <c r="B18" s="73"/>
      <c r="C18" s="74"/>
      <c r="D18" s="75"/>
      <c r="E18" s="76"/>
      <c r="F18" s="77"/>
      <c r="G18" s="78"/>
      <c r="H18" s="79"/>
      <c r="I18" s="74"/>
      <c r="J18" s="80"/>
      <c r="K18" s="81"/>
    </row>
    <row r="19" spans="1:11" ht="15.75" thickTop="1" x14ac:dyDescent="0.25">
      <c r="A19" s="52" t="s">
        <v>12</v>
      </c>
      <c r="B19" s="53" t="s">
        <v>40</v>
      </c>
      <c r="C19" s="54"/>
      <c r="D19" s="55"/>
      <c r="E19" s="72"/>
      <c r="F19" s="55"/>
      <c r="G19" s="72"/>
      <c r="H19" s="56"/>
      <c r="I19" s="54"/>
      <c r="J19" s="57"/>
      <c r="K19" s="58"/>
    </row>
    <row r="20" spans="1:11" x14ac:dyDescent="0.25">
      <c r="A20" s="59" t="s">
        <v>62</v>
      </c>
      <c r="B20" s="44" t="s">
        <v>63</v>
      </c>
      <c r="C20" s="45">
        <v>1</v>
      </c>
      <c r="D20" s="46">
        <f>Table1[[#This Row],[GPL Listaár (USD)]]*(100-Table1[[#This Row],[Akadémiai kedvezmény (%)]])/100</f>
        <v>615.94000000000005</v>
      </c>
      <c r="E20" s="47">
        <f>Table1[[#This Row],[Akadémiai ár (USD)]]*$K$1</f>
        <v>246376.00000000003</v>
      </c>
      <c r="F20" s="46">
        <f>Table1[[#This Row],[Akadémiai ár (USD)]]*Table1[[#This Row],[db]]</f>
        <v>615.94000000000005</v>
      </c>
      <c r="G20" s="47">
        <f>Table1[[#This Row],[Össz. ár (USD)]]*$K$1</f>
        <v>246376.00000000003</v>
      </c>
      <c r="H20" s="48">
        <v>60</v>
      </c>
      <c r="I20" s="45" t="s">
        <v>14</v>
      </c>
      <c r="J20" s="49">
        <v>1539.85</v>
      </c>
      <c r="K20" s="60">
        <f>Table1[[#This Row],[GPL Listaár (USD)]]*Table1[[#This Row],[db]]</f>
        <v>1539.85</v>
      </c>
    </row>
    <row r="21" spans="1:11" x14ac:dyDescent="0.25">
      <c r="A21" s="59" t="s">
        <v>4</v>
      </c>
      <c r="B21" s="44" t="s">
        <v>5</v>
      </c>
      <c r="C21" s="45">
        <v>6</v>
      </c>
      <c r="D21" s="46">
        <f>Table1[[#This Row],[GPL Listaár (USD)]]*(100-Table1[[#This Row],[Akadémiai kedvezmény (%)]])/100</f>
        <v>56.632000000000005</v>
      </c>
      <c r="E21" s="47">
        <f>Table1[[#This Row],[Akadémiai ár (USD)]]*$K$1</f>
        <v>22652.800000000003</v>
      </c>
      <c r="F21" s="46">
        <f>Table1[[#This Row],[Akadémiai ár (USD)]]*Table1[[#This Row],[db]]</f>
        <v>339.79200000000003</v>
      </c>
      <c r="G21" s="47">
        <f>Table1[[#This Row],[Össz. ár (USD)]]*$K$1</f>
        <v>135916.80000000002</v>
      </c>
      <c r="H21" s="48">
        <v>60</v>
      </c>
      <c r="I21" s="45" t="s">
        <v>14</v>
      </c>
      <c r="J21" s="49">
        <v>141.58000000000001</v>
      </c>
      <c r="K21" s="60">
        <f>Table1[[#This Row],[GPL Listaár (USD)]]*Table1[[#This Row],[db]]</f>
        <v>849.48</v>
      </c>
    </row>
    <row r="22" spans="1:11" x14ac:dyDescent="0.25">
      <c r="A22" s="59" t="s">
        <v>6</v>
      </c>
      <c r="B22" s="44" t="s">
        <v>42</v>
      </c>
      <c r="C22" s="45">
        <v>1</v>
      </c>
      <c r="D22" s="46">
        <f>Table1[[#This Row],[GPL Listaár (USD)]]*(100-Table1[[#This Row],[Akadémiai kedvezmény (%)]])/100</f>
        <v>47.192</v>
      </c>
      <c r="E22" s="47">
        <f>Table1[[#This Row],[Akadémiai ár (USD)]]*$K$1</f>
        <v>18876.8</v>
      </c>
      <c r="F22" s="46">
        <f>Table1[[#This Row],[Akadémiai ár (USD)]]*Table1[[#This Row],[db]]</f>
        <v>47.192</v>
      </c>
      <c r="G22" s="47">
        <f>Table1[[#This Row],[Össz. ár (USD)]]*$K$1</f>
        <v>18876.8</v>
      </c>
      <c r="H22" s="48">
        <v>60</v>
      </c>
      <c r="I22" s="45" t="s">
        <v>14</v>
      </c>
      <c r="J22" s="49">
        <v>117.98</v>
      </c>
      <c r="K22" s="60">
        <f>Table1[[#This Row],[GPL Listaár (USD)]]*Table1[[#This Row],[db]]</f>
        <v>117.98</v>
      </c>
    </row>
    <row r="23" spans="1:11" x14ac:dyDescent="0.25">
      <c r="A23" s="59" t="s">
        <v>7</v>
      </c>
      <c r="B23" s="44" t="s">
        <v>8</v>
      </c>
      <c r="C23" s="45">
        <v>3</v>
      </c>
      <c r="D23" s="46">
        <f>Table1[[#This Row],[GPL Listaár (USD)]]*(100-Table1[[#This Row],[Akadémiai kedvezmény (%)]])/100</f>
        <v>47.192</v>
      </c>
      <c r="E23" s="47">
        <f>Table1[[#This Row],[Akadémiai ár (USD)]]*$K$1</f>
        <v>18876.8</v>
      </c>
      <c r="F23" s="46">
        <f>Table1[[#This Row],[Akadémiai ár (USD)]]*Table1[[#This Row],[db]]</f>
        <v>141.57599999999999</v>
      </c>
      <c r="G23" s="47">
        <f>Table1[[#This Row],[Össz. ár (USD)]]*$K$1</f>
        <v>56630.399999999994</v>
      </c>
      <c r="H23" s="48">
        <v>60</v>
      </c>
      <c r="I23" s="45" t="s">
        <v>14</v>
      </c>
      <c r="J23" s="49">
        <v>117.98</v>
      </c>
      <c r="K23" s="60">
        <f>Table1[[#This Row],[GPL Listaár (USD)]]*Table1[[#This Row],[db]]</f>
        <v>353.94</v>
      </c>
    </row>
    <row r="24" spans="1:11" x14ac:dyDescent="0.25">
      <c r="A24" s="59" t="s">
        <v>9</v>
      </c>
      <c r="B24" s="44" t="s">
        <v>10</v>
      </c>
      <c r="C24" s="45">
        <v>3</v>
      </c>
      <c r="D24" s="46">
        <f>Table1[[#This Row],[GPL Listaár (USD)]]*(100-Table1[[#This Row],[Akadémiai kedvezmény (%)]])/100</f>
        <v>47.192</v>
      </c>
      <c r="E24" s="47">
        <f>Table1[[#This Row],[Akadémiai ár (USD)]]*$K$1</f>
        <v>18876.8</v>
      </c>
      <c r="F24" s="46">
        <f>Table1[[#This Row],[Akadémiai ár (USD)]]*Table1[[#This Row],[db]]</f>
        <v>141.57599999999999</v>
      </c>
      <c r="G24" s="47">
        <f>Table1[[#This Row],[Össz. ár (USD)]]*$K$1</f>
        <v>56630.399999999994</v>
      </c>
      <c r="H24" s="48">
        <v>60</v>
      </c>
      <c r="I24" s="45" t="s">
        <v>14</v>
      </c>
      <c r="J24" s="49">
        <v>117.98</v>
      </c>
      <c r="K24" s="60">
        <f>Table1[[#This Row],[GPL Listaár (USD)]]*Table1[[#This Row],[db]]</f>
        <v>353.94</v>
      </c>
    </row>
    <row r="25" spans="1:11" x14ac:dyDescent="0.25">
      <c r="A25" s="59" t="s">
        <v>72</v>
      </c>
      <c r="B25" s="44" t="s">
        <v>73</v>
      </c>
      <c r="C25" s="45">
        <v>3</v>
      </c>
      <c r="D25" s="46">
        <f>Table1[[#This Row],[GPL Listaár (USD)]]*(100-Table1[[#This Row],[Akadémiai kedvezmény (%)]])/100</f>
        <v>1633.36</v>
      </c>
      <c r="E25" s="47">
        <f>Table1[[#This Row],[Akadémiai ár (USD)]]*$K$1</f>
        <v>653344</v>
      </c>
      <c r="F25" s="46">
        <f>Table1[[#This Row],[Akadémiai ár (USD)]]*Table1[[#This Row],[db]]</f>
        <v>4900.08</v>
      </c>
      <c r="G25" s="47">
        <f>Table1[[#This Row],[Össz. ár (USD)]]*$K$1</f>
        <v>1960032</v>
      </c>
      <c r="H25" s="48">
        <v>60</v>
      </c>
      <c r="I25" s="110" t="s">
        <v>74</v>
      </c>
      <c r="J25" s="49">
        <v>4083.4</v>
      </c>
      <c r="K25" s="60">
        <f>Table1[[#This Row],[GPL Listaár (USD)]]*Table1[[#This Row],[db]]</f>
        <v>12250.2</v>
      </c>
    </row>
    <row r="26" spans="1:11" x14ac:dyDescent="0.25">
      <c r="A26" s="59" t="s">
        <v>41</v>
      </c>
      <c r="B26" s="44" t="s">
        <v>43</v>
      </c>
      <c r="C26" s="45">
        <v>3</v>
      </c>
      <c r="D26" s="46">
        <f>Table1[[#This Row],[GPL Listaár (USD)]]*(100-Table1[[#This Row],[Akadémiai kedvezmény (%)]])/100</f>
        <v>401.14</v>
      </c>
      <c r="E26" s="47">
        <f>Table1[[#This Row],[Akadémiai ár (USD)]]*$K$1</f>
        <v>160456</v>
      </c>
      <c r="F26" s="46">
        <f>Table1[[#This Row],[Akadémiai ár (USD)]]*Table1[[#This Row],[db]]</f>
        <v>1203.42</v>
      </c>
      <c r="G26" s="47">
        <f>Table1[[#This Row],[Össz. ár (USD)]]*$K$1</f>
        <v>481368</v>
      </c>
      <c r="H26" s="48">
        <v>60</v>
      </c>
      <c r="I26" s="45" t="s">
        <v>14</v>
      </c>
      <c r="J26" s="49">
        <v>1002.85</v>
      </c>
      <c r="K26" s="60">
        <f>Table1[[#This Row],[GPL Listaár (USD)]]*Table1[[#This Row],[db]]</f>
        <v>3008.55</v>
      </c>
    </row>
    <row r="27" spans="1:11" x14ac:dyDescent="0.25">
      <c r="A27" s="59" t="s">
        <v>64</v>
      </c>
      <c r="B27" s="44" t="s">
        <v>65</v>
      </c>
      <c r="C27" s="45">
        <v>3</v>
      </c>
      <c r="D27" s="46">
        <f>Table1[[#This Row],[GPL Listaár (USD)]]*(100-Table1[[#This Row],[Akadémiai kedvezmény (%)]])/100</f>
        <v>544.86400000000003</v>
      </c>
      <c r="E27" s="47">
        <f>Table1[[#This Row],[Akadémiai ár (USD)]]*$K$1</f>
        <v>217945.60000000001</v>
      </c>
      <c r="F27" s="46">
        <f>Table1[[#This Row],[Akadémiai ár (USD)]]*Table1[[#This Row],[db]]</f>
        <v>1634.5920000000001</v>
      </c>
      <c r="G27" s="47">
        <f>Table1[[#This Row],[Össz. ár (USD)]]*$K$1</f>
        <v>653836.80000000005</v>
      </c>
      <c r="H27" s="48">
        <v>60</v>
      </c>
      <c r="I27" s="45" t="s">
        <v>15</v>
      </c>
      <c r="J27" s="49">
        <v>1362.16</v>
      </c>
      <c r="K27" s="60">
        <f>Table1[[#This Row],[GPL Listaár (USD)]]*Table1[[#This Row],[db]]</f>
        <v>4086.4800000000005</v>
      </c>
    </row>
    <row r="28" spans="1:11" ht="16.5" thickBot="1" x14ac:dyDescent="0.3">
      <c r="A28" s="61"/>
      <c r="B28" s="62"/>
      <c r="C28" s="63"/>
      <c r="D28" s="64"/>
      <c r="E28" s="65"/>
      <c r="F28" s="66">
        <f>SUBTOTAL(109,F20:F27)</f>
        <v>9024.1679999999997</v>
      </c>
      <c r="G28" s="84">
        <f>Table1[[#This Row],[Össz. ár (USD)]]*$K$1</f>
        <v>3609667.1999999997</v>
      </c>
      <c r="H28" s="67"/>
      <c r="I28" s="63"/>
      <c r="J28" s="68"/>
      <c r="K28" s="69">
        <f>SUBTOTAL(109,K20:K27)</f>
        <v>22560.420000000002</v>
      </c>
    </row>
    <row r="29" spans="1:11" ht="15.75" thickTop="1" x14ac:dyDescent="0.25">
      <c r="A29" s="73"/>
      <c r="B29" s="73"/>
      <c r="C29" s="74"/>
      <c r="D29" s="75"/>
      <c r="E29" s="77"/>
      <c r="F29" s="77"/>
      <c r="G29" s="81"/>
      <c r="H29" s="75"/>
      <c r="I29" s="74"/>
      <c r="J29" s="80"/>
      <c r="K29" s="81"/>
    </row>
  </sheetData>
  <sheetProtection algorithmName="SHA-512" hashValue="N6pRvy24Z7uVz2qpdKJqnW7i+p7/K206TSqq6/POwoFWlwt0IJ/pfoW5UO/5P3wKOWqwnjTRLc9Mp4xEmDYCGw==" saltValue="5FA/eE851LZfFtDzt6S5Hg==" spinCount="100000" sheet="1" objects="1" scenarios="1"/>
  <protectedRanges>
    <protectedRange sqref="K1" name="Árfolyam" securityDescriptor="O:WDG:WDD:(A;;CC;;;WD)"/>
  </protectedRanges>
  <mergeCells count="1">
    <mergeCell ref="A2:K2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G20"/>
  <sheetViews>
    <sheetView workbookViewId="0">
      <selection activeCell="D11" sqref="D11"/>
    </sheetView>
  </sheetViews>
  <sheetFormatPr defaultColWidth="9" defaultRowHeight="15" x14ac:dyDescent="0.25"/>
  <cols>
    <col min="1" max="1" width="22.42578125" style="1" bestFit="1" customWidth="1"/>
    <col min="2" max="2" width="55.85546875" style="1" customWidth="1"/>
    <col min="3" max="4" width="17.42578125" style="1" customWidth="1"/>
    <col min="5" max="5" width="15.28515625" style="1" hidden="1" customWidth="1"/>
    <col min="6" max="6" width="11.7109375" style="1" customWidth="1"/>
    <col min="7" max="7" width="14" style="1" customWidth="1"/>
    <col min="8" max="8" width="11.7109375" style="1" customWidth="1"/>
    <col min="9" max="9" width="10.7109375" style="1" customWidth="1"/>
    <col min="10" max="16384" width="9" style="1"/>
  </cols>
  <sheetData>
    <row r="4" spans="1:7" ht="15.75" thickBot="1" x14ac:dyDescent="0.3"/>
    <row r="5" spans="1:7" ht="39" thickBot="1" x14ac:dyDescent="0.3">
      <c r="A5" s="96" t="s">
        <v>0</v>
      </c>
      <c r="B5" s="97" t="s">
        <v>1</v>
      </c>
      <c r="C5" s="98" t="s">
        <v>16</v>
      </c>
      <c r="D5" s="98" t="s">
        <v>44</v>
      </c>
      <c r="E5" s="98" t="s">
        <v>17</v>
      </c>
      <c r="F5" s="99" t="s">
        <v>30</v>
      </c>
    </row>
    <row r="6" spans="1:7" x14ac:dyDescent="0.25">
      <c r="A6" s="101" t="s">
        <v>13</v>
      </c>
      <c r="B6" s="100"/>
      <c r="C6" s="102"/>
      <c r="D6" s="102"/>
      <c r="E6" s="103"/>
      <c r="F6" s="104"/>
    </row>
    <row r="7" spans="1:7" x14ac:dyDescent="0.25">
      <c r="A7" s="86" t="s">
        <v>72</v>
      </c>
      <c r="B7" s="14" t="s">
        <v>73</v>
      </c>
      <c r="C7" s="15">
        <f t="shared" ref="C7:C15" si="0">F7*(100-E7)/100</f>
        <v>1633.36</v>
      </c>
      <c r="D7" s="15">
        <f>C7*'Laborcsomag lista'!$K$1</f>
        <v>653344</v>
      </c>
      <c r="E7" s="12">
        <v>60</v>
      </c>
      <c r="F7" s="87">
        <v>4083.4</v>
      </c>
      <c r="G7" s="13"/>
    </row>
    <row r="8" spans="1:7" x14ac:dyDescent="0.25">
      <c r="A8" s="88" t="s">
        <v>62</v>
      </c>
      <c r="B8" s="16" t="s">
        <v>63</v>
      </c>
      <c r="C8" s="17">
        <f t="shared" si="0"/>
        <v>615.94000000000005</v>
      </c>
      <c r="D8" s="17">
        <f>C8*'Laborcsomag lista'!$K$1</f>
        <v>246376.00000000003</v>
      </c>
      <c r="E8" s="112">
        <v>60</v>
      </c>
      <c r="F8" s="89">
        <v>1539.85</v>
      </c>
      <c r="G8" s="13"/>
    </row>
    <row r="9" spans="1:7" x14ac:dyDescent="0.25">
      <c r="A9" s="86" t="s">
        <v>4</v>
      </c>
      <c r="B9" s="14" t="s">
        <v>5</v>
      </c>
      <c r="C9" s="15">
        <f t="shared" si="0"/>
        <v>56.632000000000005</v>
      </c>
      <c r="D9" s="15">
        <f>C9*'Laborcsomag lista'!$K$1</f>
        <v>22652.800000000003</v>
      </c>
      <c r="E9" s="12">
        <v>60</v>
      </c>
      <c r="F9" s="87">
        <v>141.58000000000001</v>
      </c>
      <c r="G9" s="13"/>
    </row>
    <row r="10" spans="1:7" x14ac:dyDescent="0.25">
      <c r="A10" s="88" t="s">
        <v>6</v>
      </c>
      <c r="B10" s="16" t="s">
        <v>42</v>
      </c>
      <c r="C10" s="17">
        <f t="shared" si="0"/>
        <v>47.192</v>
      </c>
      <c r="D10" s="17">
        <f>C10*'Laborcsomag lista'!$K$1</f>
        <v>18876.8</v>
      </c>
      <c r="E10" s="112">
        <v>60</v>
      </c>
      <c r="F10" s="89">
        <v>117.98</v>
      </c>
      <c r="G10" s="13"/>
    </row>
    <row r="11" spans="1:7" x14ac:dyDescent="0.25">
      <c r="A11" s="86" t="s">
        <v>7</v>
      </c>
      <c r="B11" s="14" t="s">
        <v>8</v>
      </c>
      <c r="C11" s="15">
        <f t="shared" si="0"/>
        <v>47.192</v>
      </c>
      <c r="D11" s="15">
        <f>C11*'Laborcsomag lista'!$K$1</f>
        <v>18876.8</v>
      </c>
      <c r="E11" s="12">
        <v>60</v>
      </c>
      <c r="F11" s="87">
        <v>117.98</v>
      </c>
      <c r="G11" s="13"/>
    </row>
    <row r="12" spans="1:7" x14ac:dyDescent="0.25">
      <c r="A12" s="88" t="s">
        <v>9</v>
      </c>
      <c r="B12" s="16" t="s">
        <v>10</v>
      </c>
      <c r="C12" s="17">
        <f t="shared" si="0"/>
        <v>47.192</v>
      </c>
      <c r="D12" s="17">
        <f>C12*'Laborcsomag lista'!$K$1</f>
        <v>18876.8</v>
      </c>
      <c r="E12" s="112">
        <v>60</v>
      </c>
      <c r="F12" s="89">
        <v>117.98</v>
      </c>
      <c r="G12" s="13"/>
    </row>
    <row r="13" spans="1:7" x14ac:dyDescent="0.25">
      <c r="A13" s="88" t="s">
        <v>41</v>
      </c>
      <c r="B13" s="16" t="s">
        <v>43</v>
      </c>
      <c r="C13" s="17">
        <f t="shared" si="0"/>
        <v>401.14</v>
      </c>
      <c r="D13" s="17">
        <f>C13*'Laborcsomag lista'!$K$1</f>
        <v>160456</v>
      </c>
      <c r="E13" s="112">
        <v>60</v>
      </c>
      <c r="F13" s="89">
        <v>1002.85</v>
      </c>
      <c r="G13" s="13"/>
    </row>
    <row r="14" spans="1:7" x14ac:dyDescent="0.25">
      <c r="A14" s="86" t="s">
        <v>64</v>
      </c>
      <c r="B14" s="14" t="s">
        <v>65</v>
      </c>
      <c r="C14" s="15">
        <f t="shared" si="0"/>
        <v>544.86400000000003</v>
      </c>
      <c r="D14" s="15">
        <f>C14*'Laborcsomag lista'!$K$1</f>
        <v>217945.60000000001</v>
      </c>
      <c r="E14" s="12">
        <v>60</v>
      </c>
      <c r="F14" s="87">
        <v>1362.16</v>
      </c>
      <c r="G14" s="13"/>
    </row>
    <row r="15" spans="1:7" x14ac:dyDescent="0.25">
      <c r="A15" s="105" t="s">
        <v>66</v>
      </c>
      <c r="B15" s="106" t="s">
        <v>67</v>
      </c>
      <c r="C15" s="107">
        <f t="shared" si="0"/>
        <v>3115.712</v>
      </c>
      <c r="D15" s="107">
        <f>C15*'Laborcsomag lista'!$K$1</f>
        <v>1246284.8</v>
      </c>
      <c r="E15" s="113">
        <v>60</v>
      </c>
      <c r="F15" s="108">
        <v>7789.28</v>
      </c>
      <c r="G15" s="13"/>
    </row>
    <row r="16" spans="1:7" ht="15.75" thickBot="1" x14ac:dyDescent="0.3">
      <c r="A16" s="86"/>
      <c r="B16" s="14"/>
      <c r="C16" s="15"/>
      <c r="D16" s="15"/>
      <c r="E16" s="12"/>
      <c r="F16" s="87"/>
      <c r="G16" s="13"/>
    </row>
    <row r="17" spans="1:7" x14ac:dyDescent="0.25">
      <c r="A17" s="101" t="s">
        <v>58</v>
      </c>
      <c r="B17" s="100"/>
      <c r="C17" s="102"/>
      <c r="D17" s="102"/>
      <c r="E17" s="103"/>
      <c r="F17" s="104"/>
      <c r="G17" s="13"/>
    </row>
    <row r="18" spans="1:7" x14ac:dyDescent="0.25">
      <c r="A18" s="90" t="s">
        <v>75</v>
      </c>
      <c r="B18" s="82" t="s">
        <v>76</v>
      </c>
      <c r="C18" s="83">
        <f t="shared" ref="C18" si="1">F18*(100-E18)/100</f>
        <v>186.875</v>
      </c>
      <c r="D18" s="83">
        <f>C18*'Laborcsomag lista'!$K$1</f>
        <v>74750</v>
      </c>
      <c r="E18" s="12">
        <v>50</v>
      </c>
      <c r="F18" s="91">
        <v>373.75</v>
      </c>
      <c r="G18" s="13"/>
    </row>
    <row r="19" spans="1:7" x14ac:dyDescent="0.25">
      <c r="A19" s="90" t="s">
        <v>68</v>
      </c>
      <c r="B19" s="118" t="s">
        <v>69</v>
      </c>
      <c r="C19" s="119">
        <f t="shared" ref="C19" si="2">F19*(100-E19)/100</f>
        <v>64.974999999999994</v>
      </c>
      <c r="D19" s="119">
        <f>C19*'Laborcsomag lista'!$K$1</f>
        <v>25989.999999999996</v>
      </c>
      <c r="E19" s="12">
        <v>50</v>
      </c>
      <c r="F19" s="91">
        <v>129.94999999999999</v>
      </c>
      <c r="G19" s="13"/>
    </row>
    <row r="20" spans="1:7" ht="15.75" thickBot="1" x14ac:dyDescent="0.3">
      <c r="A20" s="92" t="s">
        <v>77</v>
      </c>
      <c r="B20" s="93" t="s">
        <v>78</v>
      </c>
      <c r="C20" s="94">
        <f t="shared" ref="C20" si="3">F20*(100-E20)/100</f>
        <v>56.35</v>
      </c>
      <c r="D20" s="94">
        <f>C20*'Laborcsomag lista'!$K$1</f>
        <v>22540</v>
      </c>
      <c r="E20" s="114">
        <v>50</v>
      </c>
      <c r="F20" s="95">
        <v>112.7</v>
      </c>
      <c r="G20" s="13"/>
    </row>
  </sheetData>
  <sortState xmlns:xlrd2="http://schemas.microsoft.com/office/spreadsheetml/2017/richdata2" ref="A8:F15">
    <sortCondition ref="A7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83420b6-3515-49da-aca6-207dc9b0f991">HTP5J54MM466-120080089-167354</_dlc_DocId>
    <_dlc_DocIdUrl xmlns="583420b6-3515-49da-aca6-207dc9b0f991">
      <Url>https://glosternyrtinternal.sharepoint.com/sites/docs-sales/_layouts/15/DocIdRedir.aspx?ID=HTP5J54MM466-120080089-167354</Url>
      <Description>HTP5J54MM466-120080089-167354</Description>
    </_dlc_DocIdUrl>
    <TaxCatchAll xmlns="583420b6-3515-49da-aca6-207dc9b0f991" xsi:nil="true"/>
    <lcf76f155ced4ddcb4097134ff3c332f xmlns="106e6759-d6e2-442f-8373-df14eeea6c8a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87CEA06B62B534DAD708A245E171194" ma:contentTypeVersion="18" ma:contentTypeDescription="Új dokumentum létrehozása." ma:contentTypeScope="" ma:versionID="620cf0c85e80c68b1c8509c83a0fa1a3">
  <xsd:schema xmlns:xsd="http://www.w3.org/2001/XMLSchema" xmlns:xs="http://www.w3.org/2001/XMLSchema" xmlns:p="http://schemas.microsoft.com/office/2006/metadata/properties" xmlns:ns2="583420b6-3515-49da-aca6-207dc9b0f991" xmlns:ns3="106e6759-d6e2-442f-8373-df14eeea6c8a" targetNamespace="http://schemas.microsoft.com/office/2006/metadata/properties" ma:root="true" ma:fieldsID="888934bbe0a7d0557023eaf420d897e0" ns2:_="" ns3:_="">
    <xsd:import namespace="583420b6-3515-49da-aca6-207dc9b0f991"/>
    <xsd:import namespace="106e6759-d6e2-442f-8373-df14eeea6c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420b6-3515-49da-aca6-207dc9b0f9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9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6a3446b-f428-40e4-bb8d-824cfae3a59f}" ma:internalName="TaxCatchAll" ma:showField="CatchAllData" ma:web="583420b6-3515-49da-aca6-207dc9b0f9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e6759-d6e2-442f-8373-df14eeea6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Képcímkék" ma:readOnly="false" ma:fieldId="{5cf76f15-5ced-4ddc-b409-7134ff3c332f}" ma:taxonomyMulti="true" ma:sspId="f6f6c0e6-b9b4-4673-bb3e-ee51b2a771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BE2A0-8F7C-45E1-A1EA-CEB37A08720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5402DCD-D8C9-4D10-BC9C-1A9888E96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5C5EBD-9225-4850-A4A9-7CDDD3D40768}">
  <ds:schemaRefs>
    <ds:schemaRef ds:uri="http://schemas.microsoft.com/office/2006/metadata/properties"/>
    <ds:schemaRef ds:uri="http://schemas.microsoft.com/office/infopath/2007/PartnerControls"/>
    <ds:schemaRef ds:uri="583420b6-3515-49da-aca6-207dc9b0f991"/>
    <ds:schemaRef ds:uri="106e6759-d6e2-442f-8373-df14eeea6c8a"/>
  </ds:schemaRefs>
</ds:datastoreItem>
</file>

<file path=customXml/itemProps4.xml><?xml version="1.0" encoding="utf-8"?>
<ds:datastoreItem xmlns:ds="http://schemas.openxmlformats.org/officeDocument/2006/customXml" ds:itemID="{A6C1D3DB-7293-43CC-84E2-F29A72057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3420b6-3515-49da-aca6-207dc9b0f991"/>
    <ds:schemaRef ds:uri="106e6759-d6e2-442f-8373-df14eeea6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Kapcsolat</vt:lpstr>
      <vt:lpstr>REQUIREMENTS &amp; TERMS</vt:lpstr>
      <vt:lpstr>Laborcsomag lista</vt:lpstr>
      <vt:lpstr>Kiegészítő termékek</vt:lpstr>
    </vt:vector>
  </TitlesOfParts>
  <Company>Gloster Infokommunikációs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Cisco Networking Academy Pricelist</dc:title>
  <dc:subject>Akadémiai árlista</dc:subject>
  <dc:creator>Tibor Kiss</dc:creator>
  <cp:lastModifiedBy>Kazai Krisztián</cp:lastModifiedBy>
  <dcterms:created xsi:type="dcterms:W3CDTF">2014-11-18T11:29:58Z</dcterms:created>
  <dcterms:modified xsi:type="dcterms:W3CDTF">2024-03-19T12:07:08Z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0x010100B87CEA06B62B534DAD708A245E171194</vt:lpwstr>
  </property>
  <property fmtid="{D5CDD505-2E9C-101B-9397-08002B2CF9AE}" pid="3" name="_dlc_DocIdItemGuid">
    <vt:lpwstr>7a38f564-616f-4c3a-a96a-2e6aa052888c</vt:lpwstr>
  </property>
  <property fmtid="{D5CDD505-2E9C-101B-9397-08002B2CF9AE}" pid="4" name="MediaServiceImageTags">
    <vt:lpwstr/>
  </property>
</Properties>
</file>